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70" windowHeight="6675"/>
  </bookViews>
  <sheets>
    <sheet name="月次着地予想報告書" sheetId="1" r:id="rId1"/>
  </sheets>
  <externalReferences>
    <externalReference r:id="rId2"/>
    <externalReference r:id="rId3"/>
  </externalReferences>
  <definedNames>
    <definedName name="_xlnm.Print_Area" localSheetId="0">月次着地予想報告書!$B$1:$EC$112</definedName>
  </definedNames>
  <calcPr calcId="145621"/>
</workbook>
</file>

<file path=xl/calcChain.xml><?xml version="1.0" encoding="utf-8"?>
<calcChain xmlns="http://schemas.openxmlformats.org/spreadsheetml/2006/main">
  <c r="DD111" i="1" l="1"/>
  <c r="CP111" i="1"/>
  <c r="CB111" i="1"/>
  <c r="BN111" i="1"/>
  <c r="CF111" i="1" s="1"/>
  <c r="BB111" i="1"/>
  <c r="BR111" i="1" s="1"/>
  <c r="DD109" i="1"/>
  <c r="CP109" i="1"/>
  <c r="CB109" i="1"/>
  <c r="CT109" i="1" s="1"/>
  <c r="BN109" i="1"/>
  <c r="BB109" i="1"/>
  <c r="DD107" i="1"/>
  <c r="CP107" i="1"/>
  <c r="DH107" i="1" s="1"/>
  <c r="CB107" i="1"/>
  <c r="BN107" i="1"/>
  <c r="CF107" i="1" s="1"/>
  <c r="BB107" i="1"/>
  <c r="DD105" i="1"/>
  <c r="CP105" i="1"/>
  <c r="DH105" i="1" s="1"/>
  <c r="CB105" i="1"/>
  <c r="BN105" i="1"/>
  <c r="BB105" i="1"/>
  <c r="DD103" i="1"/>
  <c r="CT103" i="1"/>
  <c r="CP103" i="1"/>
  <c r="CB103" i="1"/>
  <c r="BN103" i="1"/>
  <c r="CF103" i="1" s="1"/>
  <c r="BB103" i="1"/>
  <c r="DD97" i="1"/>
  <c r="CP97" i="1"/>
  <c r="CB97" i="1"/>
  <c r="CT97" i="1" s="1"/>
  <c r="BN97" i="1"/>
  <c r="BB97" i="1"/>
  <c r="BR97" i="1" s="1"/>
  <c r="DD95" i="1"/>
  <c r="DH95" i="1" s="1"/>
  <c r="CP95" i="1"/>
  <c r="CB95" i="1"/>
  <c r="CT95" i="1" s="1"/>
  <c r="BN95" i="1"/>
  <c r="CF95" i="1" s="1"/>
  <c r="BB95" i="1"/>
  <c r="DD93" i="1"/>
  <c r="CP93" i="1"/>
  <c r="DH93" i="1" s="1"/>
  <c r="CB93" i="1"/>
  <c r="BN93" i="1"/>
  <c r="BB93" i="1"/>
  <c r="DD91" i="1"/>
  <c r="CT91" i="1"/>
  <c r="CP91" i="1"/>
  <c r="CB91" i="1"/>
  <c r="BR91" i="1"/>
  <c r="BN91" i="1"/>
  <c r="CF91" i="1" s="1"/>
  <c r="BB91" i="1"/>
  <c r="DD89" i="1"/>
  <c r="CP89" i="1"/>
  <c r="CB89" i="1"/>
  <c r="BN89" i="1"/>
  <c r="BB89" i="1"/>
  <c r="BR89" i="1" s="1"/>
  <c r="DG80" i="1"/>
  <c r="BI80" i="1"/>
  <c r="BF80" i="1"/>
  <c r="BH80" i="1" s="1"/>
  <c r="DV79" i="1"/>
  <c r="DR79" i="1"/>
  <c r="DA79" i="1"/>
  <c r="CW79" i="1"/>
  <c r="CS79" i="1"/>
  <c r="CO79" i="1"/>
  <c r="CL79" i="1"/>
  <c r="CI79" i="1"/>
  <c r="CF79" i="1"/>
  <c r="CB79" i="1"/>
  <c r="BY79" i="1"/>
  <c r="BV79" i="1"/>
  <c r="BS79" i="1"/>
  <c r="BP79" i="1"/>
  <c r="BL79" i="1"/>
  <c r="BC79" i="1"/>
  <c r="AY79" i="1"/>
  <c r="AU79" i="1"/>
  <c r="AQ79" i="1"/>
  <c r="AN79" i="1"/>
  <c r="AK79" i="1"/>
  <c r="AH79" i="1"/>
  <c r="AD79" i="1"/>
  <c r="AA79" i="1"/>
  <c r="X79" i="1"/>
  <c r="U79" i="1"/>
  <c r="DN78" i="1"/>
  <c r="DJ78" i="1"/>
  <c r="DJ79" i="1" s="1"/>
  <c r="Q78" i="1"/>
  <c r="Q79" i="1" s="1"/>
  <c r="DN77" i="1"/>
  <c r="DJ77" i="1"/>
  <c r="Q77" i="1"/>
  <c r="DN76" i="1"/>
  <c r="DJ76" i="1"/>
  <c r="Q76" i="1"/>
  <c r="DV72" i="1"/>
  <c r="DR72" i="1"/>
  <c r="DA72" i="1"/>
  <c r="CW72" i="1"/>
  <c r="CS72" i="1"/>
  <c r="CO72" i="1"/>
  <c r="CL72" i="1"/>
  <c r="CI72" i="1"/>
  <c r="CF72" i="1"/>
  <c r="CB72" i="1"/>
  <c r="BY72" i="1"/>
  <c r="BV72" i="1"/>
  <c r="BS72" i="1"/>
  <c r="BP72" i="1"/>
  <c r="BL72" i="1"/>
  <c r="BC72" i="1"/>
  <c r="AY72" i="1"/>
  <c r="AU72" i="1"/>
  <c r="AQ72" i="1"/>
  <c r="AN72" i="1"/>
  <c r="AK72" i="1"/>
  <c r="AH72" i="1"/>
  <c r="AD72" i="1"/>
  <c r="AA72" i="1"/>
  <c r="X72" i="1"/>
  <c r="U72" i="1"/>
  <c r="Q72" i="1"/>
  <c r="DN71" i="1"/>
  <c r="DJ71" i="1"/>
  <c r="Q71" i="1"/>
  <c r="DN70" i="1"/>
  <c r="DJ70" i="1"/>
  <c r="Q70" i="1"/>
  <c r="DG68" i="1"/>
  <c r="BF68" i="1"/>
  <c r="DG65" i="1"/>
  <c r="BF65" i="1"/>
  <c r="CL64" i="1"/>
  <c r="CI64" i="1"/>
  <c r="CF64" i="1"/>
  <c r="BV64" i="1"/>
  <c r="BS64" i="1"/>
  <c r="BP64" i="1"/>
  <c r="BL64" i="1"/>
  <c r="AN64" i="1"/>
  <c r="AK64" i="1"/>
  <c r="AH64" i="1"/>
  <c r="AA64" i="1"/>
  <c r="X64" i="1"/>
  <c r="U64" i="1"/>
  <c r="DR63" i="1"/>
  <c r="DY63" i="1" s="1"/>
  <c r="EA63" i="1" s="1"/>
  <c r="DG63" i="1"/>
  <c r="CW63" i="1"/>
  <c r="CO63" i="1"/>
  <c r="BY63" i="1"/>
  <c r="CS63" i="1" s="1"/>
  <c r="AY63" i="1"/>
  <c r="BF63" i="1" s="1"/>
  <c r="BH63" i="1" s="1"/>
  <c r="AQ63" i="1"/>
  <c r="AD63" i="1"/>
  <c r="Q63" i="1"/>
  <c r="DJ63" i="1" s="1"/>
  <c r="DR62" i="1"/>
  <c r="DR64" i="1" s="1"/>
  <c r="DJ62" i="1"/>
  <c r="CW62" i="1"/>
  <c r="CO62" i="1"/>
  <c r="BY62" i="1"/>
  <c r="AY62" i="1"/>
  <c r="AY64" i="1" s="1"/>
  <c r="AQ62" i="1"/>
  <c r="AD62" i="1"/>
  <c r="AU62" i="1" s="1"/>
  <c r="Q62" i="1"/>
  <c r="BF60" i="1"/>
  <c r="CW57" i="1"/>
  <c r="DD57" i="1" s="1"/>
  <c r="DF57" i="1" s="1"/>
  <c r="CO57" i="1"/>
  <c r="BY57" i="1"/>
  <c r="AY57" i="1"/>
  <c r="AQ57" i="1"/>
  <c r="AD57" i="1"/>
  <c r="AU57" i="1" s="1"/>
  <c r="Q57" i="1"/>
  <c r="DJ57" i="1" s="1"/>
  <c r="BI55" i="1"/>
  <c r="BF55" i="1"/>
  <c r="BH55" i="1" s="1"/>
  <c r="BD55" i="1"/>
  <c r="BF52" i="1"/>
  <c r="EB50" i="1"/>
  <c r="DG50" i="1"/>
  <c r="BI50" i="1"/>
  <c r="DR48" i="1"/>
  <c r="CW48" i="1"/>
  <c r="CO48" i="1"/>
  <c r="BY48" i="1"/>
  <c r="CS48" i="1" s="1"/>
  <c r="DG48" i="1" s="1"/>
  <c r="AY48" i="1"/>
  <c r="AQ48" i="1"/>
  <c r="AD48" i="1"/>
  <c r="AU48" i="1" s="1"/>
  <c r="Q48" i="1"/>
  <c r="BI48" i="1" s="1"/>
  <c r="BF47" i="1"/>
  <c r="DR45" i="1"/>
  <c r="CW45" i="1"/>
  <c r="CW46" i="1" s="1"/>
  <c r="CS45" i="1"/>
  <c r="DG45" i="1" s="1"/>
  <c r="CO45" i="1"/>
  <c r="BY45" i="1"/>
  <c r="AY45" i="1"/>
  <c r="AQ45" i="1"/>
  <c r="AD45" i="1"/>
  <c r="Q45" i="1"/>
  <c r="CL43" i="1"/>
  <c r="CL49" i="1" s="1"/>
  <c r="CI43" i="1"/>
  <c r="CI49" i="1" s="1"/>
  <c r="CF43" i="1"/>
  <c r="CF49" i="1" s="1"/>
  <c r="BV43" i="1"/>
  <c r="BV49" i="1" s="1"/>
  <c r="BS43" i="1"/>
  <c r="BS49" i="1" s="1"/>
  <c r="BP43" i="1"/>
  <c r="BP49" i="1" s="1"/>
  <c r="BL43" i="1"/>
  <c r="BL49" i="1" s="1"/>
  <c r="AN43" i="1"/>
  <c r="AN49" i="1" s="1"/>
  <c r="AK43" i="1"/>
  <c r="AK49" i="1" s="1"/>
  <c r="AH43" i="1"/>
  <c r="AH49" i="1" s="1"/>
  <c r="AA43" i="1"/>
  <c r="AA49" i="1" s="1"/>
  <c r="X43" i="1"/>
  <c r="X49" i="1" s="1"/>
  <c r="U43" i="1"/>
  <c r="U49" i="1" s="1"/>
  <c r="DR42" i="1"/>
  <c r="CW42" i="1"/>
  <c r="CO42" i="1"/>
  <c r="BY42" i="1"/>
  <c r="CS42" i="1" s="1"/>
  <c r="DG42" i="1" s="1"/>
  <c r="AY42" i="1"/>
  <c r="AQ42" i="1"/>
  <c r="AD42" i="1"/>
  <c r="AU42" i="1" s="1"/>
  <c r="Q42" i="1"/>
  <c r="BI42" i="1" s="1"/>
  <c r="DR41" i="1"/>
  <c r="CW41" i="1"/>
  <c r="CO41" i="1"/>
  <c r="BY41" i="1"/>
  <c r="AY41" i="1"/>
  <c r="AQ41" i="1"/>
  <c r="AD41" i="1"/>
  <c r="AU41" i="1" s="1"/>
  <c r="Q41" i="1"/>
  <c r="DJ41" i="1" s="1"/>
  <c r="DR40" i="1"/>
  <c r="CW40" i="1"/>
  <c r="CO40" i="1"/>
  <c r="BY40" i="1"/>
  <c r="CS40" i="1" s="1"/>
  <c r="AY40" i="1"/>
  <c r="AQ40" i="1"/>
  <c r="AU40" i="1" s="1"/>
  <c r="AD40" i="1"/>
  <c r="Q40" i="1"/>
  <c r="DJ40" i="1" s="1"/>
  <c r="DR39" i="1"/>
  <c r="CW39" i="1"/>
  <c r="CO39" i="1"/>
  <c r="BY39" i="1"/>
  <c r="AY39" i="1"/>
  <c r="AU39" i="1"/>
  <c r="CB39" i="1" s="1"/>
  <c r="AQ39" i="1"/>
  <c r="AD39" i="1"/>
  <c r="Q39" i="1"/>
  <c r="DJ39" i="1" s="1"/>
  <c r="BL37" i="1"/>
  <c r="DR36" i="1"/>
  <c r="DG36" i="1"/>
  <c r="CW36" i="1"/>
  <c r="DD36" i="1" s="1"/>
  <c r="DF36" i="1" s="1"/>
  <c r="CS36" i="1"/>
  <c r="CO36" i="1"/>
  <c r="BY36" i="1"/>
  <c r="AY36" i="1"/>
  <c r="AQ36" i="1"/>
  <c r="AD36" i="1"/>
  <c r="Q36" i="1"/>
  <c r="DJ36" i="1" s="1"/>
  <c r="DR35" i="1"/>
  <c r="CW35" i="1"/>
  <c r="CO35" i="1"/>
  <c r="BY35" i="1"/>
  <c r="CS35" i="1" s="1"/>
  <c r="DA35" i="1" s="1"/>
  <c r="AY35" i="1"/>
  <c r="AQ35" i="1"/>
  <c r="AD35" i="1"/>
  <c r="Q35" i="1"/>
  <c r="DJ35" i="1" s="1"/>
  <c r="DJ34" i="1"/>
  <c r="CW34" i="1"/>
  <c r="U34" i="1"/>
  <c r="X34" i="1" s="1"/>
  <c r="Q34" i="1"/>
  <c r="DR33" i="1"/>
  <c r="DR37" i="1" s="1"/>
  <c r="CW33" i="1"/>
  <c r="CO33" i="1"/>
  <c r="CO43" i="1" s="1"/>
  <c r="CO49" i="1" s="1"/>
  <c r="BY33" i="1"/>
  <c r="AY33" i="1"/>
  <c r="AQ33" i="1"/>
  <c r="AD33" i="1"/>
  <c r="AD43" i="1" s="1"/>
  <c r="AD49" i="1" s="1"/>
  <c r="Q33" i="1"/>
  <c r="BF30" i="1"/>
  <c r="DR27" i="1"/>
  <c r="CW27" i="1"/>
  <c r="DA27" i="1" s="1"/>
  <c r="CS27" i="1"/>
  <c r="DG27" i="1" s="1"/>
  <c r="CO27" i="1"/>
  <c r="BY27" i="1"/>
  <c r="AY27" i="1"/>
  <c r="AQ27" i="1"/>
  <c r="AD27" i="1"/>
  <c r="Q27" i="1"/>
  <c r="DR26" i="1"/>
  <c r="CW26" i="1"/>
  <c r="CO26" i="1"/>
  <c r="BY26" i="1"/>
  <c r="CS26" i="1" s="1"/>
  <c r="AY26" i="1"/>
  <c r="AQ26" i="1"/>
  <c r="AD26" i="1"/>
  <c r="AU26" i="1" s="1"/>
  <c r="Q26" i="1"/>
  <c r="DJ26" i="1" s="1"/>
  <c r="CL24" i="1"/>
  <c r="CI24" i="1"/>
  <c r="CF24" i="1"/>
  <c r="BV24" i="1"/>
  <c r="BS24" i="1"/>
  <c r="BP24" i="1"/>
  <c r="BL24" i="1"/>
  <c r="AN24" i="1"/>
  <c r="AK24" i="1"/>
  <c r="AH24" i="1"/>
  <c r="AA24" i="1"/>
  <c r="DR21" i="1"/>
  <c r="CW21" i="1"/>
  <c r="CW24" i="1" s="1"/>
  <c r="CO21" i="1"/>
  <c r="CO24" i="1" s="1"/>
  <c r="BY21" i="1"/>
  <c r="BY24" i="1" s="1"/>
  <c r="AY21" i="1"/>
  <c r="AY24" i="1" s="1"/>
  <c r="AQ21" i="1"/>
  <c r="AQ24" i="1" s="1"/>
  <c r="X21" i="1"/>
  <c r="U21" i="1" s="1"/>
  <c r="Q21" i="1"/>
  <c r="DJ21" i="1" s="1"/>
  <c r="DJ24" i="1" s="1"/>
  <c r="DR20" i="1"/>
  <c r="CW20" i="1"/>
  <c r="CO20" i="1"/>
  <c r="BY20" i="1"/>
  <c r="AY20" i="1"/>
  <c r="AQ20" i="1"/>
  <c r="X20" i="1"/>
  <c r="U20" i="1" s="1"/>
  <c r="AD20" i="1" s="1"/>
  <c r="AU20" i="1" s="1"/>
  <c r="Q20" i="1"/>
  <c r="DJ20" i="1" s="1"/>
  <c r="DR19" i="1"/>
  <c r="CW19" i="1"/>
  <c r="CW22" i="1" s="1"/>
  <c r="CB19" i="1"/>
  <c r="AY19" i="1"/>
  <c r="U19" i="1"/>
  <c r="Q19" i="1"/>
  <c r="BW11" i="1"/>
  <c r="AO11" i="1"/>
  <c r="AK9" i="1"/>
  <c r="AV9" i="1" s="1"/>
  <c r="AA9" i="1"/>
  <c r="BF7" i="1"/>
  <c r="BB7" i="1"/>
  <c r="AA7" i="1"/>
  <c r="BE1" i="1"/>
  <c r="AY22" i="1" l="1"/>
  <c r="DR22" i="1"/>
  <c r="Q43" i="1"/>
  <c r="BY43" i="1"/>
  <c r="BY49" i="1" s="1"/>
  <c r="DG35" i="1"/>
  <c r="AU36" i="1"/>
  <c r="CS39" i="1"/>
  <c r="CS41" i="1"/>
  <c r="AU45" i="1"/>
  <c r="BR103" i="1"/>
  <c r="CT107" i="1"/>
  <c r="CS57" i="1"/>
  <c r="BI62" i="1"/>
  <c r="CS62" i="1"/>
  <c r="DG62" i="1" s="1"/>
  <c r="CO64" i="1"/>
  <c r="DJ72" i="1"/>
  <c r="DN79" i="1"/>
  <c r="DH89" i="1"/>
  <c r="DH97" i="1"/>
  <c r="BR109" i="1"/>
  <c r="DH109" i="1"/>
  <c r="CT111" i="1"/>
  <c r="U22" i="1"/>
  <c r="X19" i="1" s="1"/>
  <c r="X22" i="1" s="1"/>
  <c r="AA19" i="1" s="1"/>
  <c r="AA22" i="1" s="1"/>
  <c r="AH19" i="1" s="1"/>
  <c r="CS20" i="1"/>
  <c r="AQ43" i="1"/>
  <c r="AQ49" i="1" s="1"/>
  <c r="CW43" i="1"/>
  <c r="BC45" i="1"/>
  <c r="AQ64" i="1"/>
  <c r="DN72" i="1"/>
  <c r="DH91" i="1"/>
  <c r="CF93" i="1"/>
  <c r="BR95" i="1"/>
  <c r="DH103" i="1"/>
  <c r="CF105" i="1"/>
  <c r="BR107" i="1"/>
  <c r="DH111" i="1"/>
  <c r="AD19" i="1"/>
  <c r="DN19" i="1"/>
  <c r="EB19" i="1" s="1"/>
  <c r="AU27" i="1"/>
  <c r="BI27" i="1" s="1"/>
  <c r="DJ33" i="1"/>
  <c r="BI45" i="1"/>
  <c r="AU63" i="1"/>
  <c r="AD64" i="1"/>
  <c r="BY64" i="1"/>
  <c r="CS64" i="1" s="1"/>
  <c r="DG64" i="1" s="1"/>
  <c r="CT89" i="1"/>
  <c r="U24" i="1"/>
  <c r="AD21" i="1"/>
  <c r="CP60" i="1"/>
  <c r="CO29" i="1"/>
  <c r="CO44" i="1" s="1"/>
  <c r="CO46" i="1" s="1"/>
  <c r="CO51" i="1" s="1"/>
  <c r="CO59" i="1" s="1"/>
  <c r="CP30" i="1"/>
  <c r="CO54" i="1" s="1"/>
  <c r="CP55" i="1" s="1"/>
  <c r="CB27" i="1"/>
  <c r="DN27" i="1"/>
  <c r="EB27" i="1" s="1"/>
  <c r="AD22" i="1"/>
  <c r="AH22" i="1"/>
  <c r="AK19" i="1" s="1"/>
  <c r="AK22" i="1" s="1"/>
  <c r="AN19" i="1" s="1"/>
  <c r="AN22" i="1" s="1"/>
  <c r="AQ19" i="1"/>
  <c r="AQ22" i="1" s="1"/>
  <c r="BC20" i="1"/>
  <c r="BF20" i="1" s="1"/>
  <c r="BH20" i="1" s="1"/>
  <c r="CB20" i="1"/>
  <c r="DN20" i="1"/>
  <c r="DG20" i="1"/>
  <c r="DA20" i="1"/>
  <c r="DD20" i="1" s="1"/>
  <c r="DF20" i="1" s="1"/>
  <c r="DJ29" i="1"/>
  <c r="BY29" i="1"/>
  <c r="BY44" i="1" s="1"/>
  <c r="BY46" i="1" s="1"/>
  <c r="BY51" i="1" s="1"/>
  <c r="BY59" i="1" s="1"/>
  <c r="BZ60" i="1" s="1"/>
  <c r="CS24" i="1"/>
  <c r="BC26" i="1"/>
  <c r="BF26" i="1" s="1"/>
  <c r="BH26" i="1" s="1"/>
  <c r="CB26" i="1"/>
  <c r="DN26" i="1"/>
  <c r="X37" i="1"/>
  <c r="AA34" i="1"/>
  <c r="DV27" i="1"/>
  <c r="AB89" i="1"/>
  <c r="Q89" i="1"/>
  <c r="X89" i="1" s="1"/>
  <c r="AY38" i="1"/>
  <c r="AY29" i="1"/>
  <c r="DG26" i="1"/>
  <c r="DA26" i="1"/>
  <c r="DD26" i="1" s="1"/>
  <c r="DF26" i="1" s="1"/>
  <c r="BI26" i="1"/>
  <c r="AR52" i="1"/>
  <c r="AQ29" i="1"/>
  <c r="AQ44" i="1" s="1"/>
  <c r="AQ46" i="1" s="1"/>
  <c r="AQ51" i="1" s="1"/>
  <c r="AQ59" i="1" s="1"/>
  <c r="AR30" i="1"/>
  <c r="AQ54" i="1" s="1"/>
  <c r="AR55" i="1" s="1"/>
  <c r="CX47" i="1"/>
  <c r="CX30" i="1"/>
  <c r="CW29" i="1"/>
  <c r="AL52" i="1"/>
  <c r="Q49" i="1"/>
  <c r="AY43" i="1"/>
  <c r="AY37" i="1"/>
  <c r="CW37" i="1"/>
  <c r="CW38" i="1"/>
  <c r="DJ37" i="1"/>
  <c r="DJ38" i="1"/>
  <c r="DG40" i="1"/>
  <c r="DA40" i="1"/>
  <c r="DD40" i="1" s="1"/>
  <c r="DF40" i="1" s="1"/>
  <c r="CB63" i="1"/>
  <c r="DN63" i="1"/>
  <c r="EB63" i="1" s="1"/>
  <c r="BC63" i="1"/>
  <c r="BI20" i="1"/>
  <c r="Q22" i="1"/>
  <c r="X24" i="1"/>
  <c r="DG24" i="1"/>
  <c r="DD27" i="1"/>
  <c r="DF27" i="1" s="1"/>
  <c r="AK29" i="1"/>
  <c r="AK44" i="1" s="1"/>
  <c r="AK46" i="1" s="1"/>
  <c r="AK51" i="1" s="1"/>
  <c r="AK59" i="1" s="1"/>
  <c r="AL60" i="1" s="1"/>
  <c r="BV29" i="1"/>
  <c r="BV44" i="1" s="1"/>
  <c r="BV46" i="1" s="1"/>
  <c r="BV51" i="1" s="1"/>
  <c r="BV59" i="1" s="1"/>
  <c r="CI29" i="1"/>
  <c r="CI44" i="1" s="1"/>
  <c r="CI46" i="1" s="1"/>
  <c r="CI51" i="1" s="1"/>
  <c r="CI59" i="1" s="1"/>
  <c r="CJ60" i="1" s="1"/>
  <c r="CS33" i="1"/>
  <c r="AU35" i="1"/>
  <c r="DD35" i="1"/>
  <c r="DF35" i="1" s="1"/>
  <c r="BI40" i="1"/>
  <c r="DA48" i="1"/>
  <c r="AU64" i="1"/>
  <c r="CB64" i="1" s="1"/>
  <c r="BT52" i="1"/>
  <c r="DN36" i="1"/>
  <c r="EB36" i="1" s="1"/>
  <c r="CB36" i="1"/>
  <c r="DN42" i="1"/>
  <c r="EB42" i="1" s="1"/>
  <c r="BC42" i="1"/>
  <c r="CB42" i="1"/>
  <c r="CW51" i="1"/>
  <c r="CX52" i="1" s="1"/>
  <c r="BC48" i="1"/>
  <c r="CB48" i="1"/>
  <c r="DN48" i="1"/>
  <c r="EB48" i="1" s="1"/>
  <c r="CB57" i="1"/>
  <c r="DN57" i="1"/>
  <c r="DR57" i="1"/>
  <c r="BC57" i="1"/>
  <c r="DN62" i="1"/>
  <c r="BC62" i="1"/>
  <c r="BF62" i="1" s="1"/>
  <c r="BH62" i="1" s="1"/>
  <c r="CB62" i="1"/>
  <c r="DJ19" i="1"/>
  <c r="DJ22" i="1" s="1"/>
  <c r="CS21" i="1"/>
  <c r="DJ27" i="1"/>
  <c r="DY27" i="1"/>
  <c r="EA27" i="1" s="1"/>
  <c r="AH29" i="1"/>
  <c r="AH44" i="1" s="1"/>
  <c r="AH46" i="1" s="1"/>
  <c r="AH51" i="1" s="1"/>
  <c r="AH59" i="1" s="1"/>
  <c r="BS29" i="1"/>
  <c r="BS44" i="1" s="1"/>
  <c r="BS46" i="1" s="1"/>
  <c r="BS51" i="1" s="1"/>
  <c r="BS59" i="1" s="1"/>
  <c r="CF29" i="1"/>
  <c r="CF44" i="1" s="1"/>
  <c r="CF46" i="1" s="1"/>
  <c r="CF51" i="1" s="1"/>
  <c r="CF59" i="1" s="1"/>
  <c r="AU33" i="1"/>
  <c r="BI33" i="1" s="1"/>
  <c r="BI35" i="1"/>
  <c r="U38" i="1"/>
  <c r="U37" i="1"/>
  <c r="BC40" i="1"/>
  <c r="BF40" i="1" s="1"/>
  <c r="BH40" i="1" s="1"/>
  <c r="CB40" i="1"/>
  <c r="DN40" i="1"/>
  <c r="EB40" i="1" s="1"/>
  <c r="BC41" i="1"/>
  <c r="BF41" i="1" s="1"/>
  <c r="BH41" i="1" s="1"/>
  <c r="CB41" i="1"/>
  <c r="DN41" i="1"/>
  <c r="DA57" i="1"/>
  <c r="DG57" i="1"/>
  <c r="DV19" i="1"/>
  <c r="DY19" i="1" s="1"/>
  <c r="EA19" i="1" s="1"/>
  <c r="Q24" i="1"/>
  <c r="BP29" i="1"/>
  <c r="BP44" i="1" s="1"/>
  <c r="BP46" i="1" s="1"/>
  <c r="BP51" i="1" s="1"/>
  <c r="BP59" i="1" s="1"/>
  <c r="BQ60" i="1" s="1"/>
  <c r="AL30" i="1"/>
  <c r="AK54" i="1" s="1"/>
  <c r="AL55" i="1" s="1"/>
  <c r="BW30" i="1"/>
  <c r="BV54" i="1" s="1"/>
  <c r="BW55" i="1" s="1"/>
  <c r="CJ30" i="1"/>
  <c r="CI54" i="1" s="1"/>
  <c r="CJ55" i="1" s="1"/>
  <c r="BI36" i="1"/>
  <c r="DV42" i="1"/>
  <c r="DY42" i="1" s="1"/>
  <c r="EA42" i="1" s="1"/>
  <c r="BL38" i="1"/>
  <c r="CW49" i="1"/>
  <c r="Q37" i="1"/>
  <c r="BC36" i="1"/>
  <c r="BF36" i="1"/>
  <c r="BH36" i="1" s="1"/>
  <c r="DV36" i="1"/>
  <c r="DY36" i="1"/>
  <c r="EA36" i="1" s="1"/>
  <c r="DA39" i="1"/>
  <c r="DD39" i="1" s="1"/>
  <c r="DF39" i="1" s="1"/>
  <c r="DG39" i="1"/>
  <c r="DG41" i="1"/>
  <c r="DA41" i="1"/>
  <c r="DD41" i="1" s="1"/>
  <c r="DF41" i="1" s="1"/>
  <c r="DN45" i="1"/>
  <c r="EB45" i="1" s="1"/>
  <c r="CB45" i="1"/>
  <c r="BC64" i="1"/>
  <c r="BF64" i="1" s="1"/>
  <c r="BH64" i="1" s="1"/>
  <c r="AU19" i="1"/>
  <c r="AA29" i="1"/>
  <c r="AA44" i="1" s="1"/>
  <c r="AA46" i="1" s="1"/>
  <c r="AA51" i="1" s="1"/>
  <c r="AA59" i="1" s="1"/>
  <c r="AN29" i="1"/>
  <c r="AN44" i="1" s="1"/>
  <c r="AN46" i="1" s="1"/>
  <c r="AN51" i="1" s="1"/>
  <c r="AN59" i="1" s="1"/>
  <c r="BL29" i="1"/>
  <c r="BM30" i="1" s="1"/>
  <c r="CL29" i="1"/>
  <c r="CL44" i="1" s="1"/>
  <c r="CL46" i="1" s="1"/>
  <c r="CL51" i="1" s="1"/>
  <c r="CL59" i="1" s="1"/>
  <c r="AI30" i="1"/>
  <c r="AH54" i="1" s="1"/>
  <c r="AI55" i="1" s="1"/>
  <c r="BT30" i="1"/>
  <c r="BS54" i="1" s="1"/>
  <c r="BT55" i="1" s="1"/>
  <c r="CG30" i="1"/>
  <c r="CF54" i="1" s="1"/>
  <c r="CG55" i="1" s="1"/>
  <c r="BI41" i="1"/>
  <c r="BF42" i="1"/>
  <c r="BH42" i="1" s="1"/>
  <c r="BF48" i="1"/>
  <c r="BH48" i="1" s="1"/>
  <c r="DV48" i="1"/>
  <c r="DY48" i="1" s="1"/>
  <c r="EA48" i="1" s="1"/>
  <c r="BF57" i="1"/>
  <c r="BH57" i="1" s="1"/>
  <c r="DJ64" i="1"/>
  <c r="DA63" i="1"/>
  <c r="DA36" i="1"/>
  <c r="BC39" i="1"/>
  <c r="BF39" i="1" s="1"/>
  <c r="BH39" i="1" s="1"/>
  <c r="DA42" i="1"/>
  <c r="DD42" i="1" s="1"/>
  <c r="DF42" i="1" s="1"/>
  <c r="DJ42" i="1"/>
  <c r="DJ43" i="1" s="1"/>
  <c r="BF45" i="1"/>
  <c r="BH45" i="1" s="1"/>
  <c r="DA45" i="1"/>
  <c r="DJ45" i="1"/>
  <c r="DD48" i="1"/>
  <c r="DF48" i="1" s="1"/>
  <c r="DA62" i="1"/>
  <c r="DD62" i="1" s="1"/>
  <c r="DF62" i="1" s="1"/>
  <c r="DV63" i="1"/>
  <c r="Q64" i="1"/>
  <c r="BI64" i="1" s="1"/>
  <c r="BI39" i="1"/>
  <c r="DJ48" i="1"/>
  <c r="BI57" i="1"/>
  <c r="BI63" i="1"/>
  <c r="CF89" i="1"/>
  <c r="BR93" i="1"/>
  <c r="CT93" i="1"/>
  <c r="CF97" i="1"/>
  <c r="BR105" i="1"/>
  <c r="CT105" i="1"/>
  <c r="CF109" i="1"/>
  <c r="DN39" i="1"/>
  <c r="EB39" i="1" s="1"/>
  <c r="DD63" i="1"/>
  <c r="DF63" i="1" s="1"/>
  <c r="CW64" i="1"/>
  <c r="DD45" i="1"/>
  <c r="DF45" i="1" s="1"/>
  <c r="DJ49" i="1" l="1"/>
  <c r="BZ30" i="1"/>
  <c r="BY54" i="1" s="1"/>
  <c r="BZ55" i="1" s="1"/>
  <c r="BC27" i="1"/>
  <c r="BF27" i="1" s="1"/>
  <c r="BH27" i="1" s="1"/>
  <c r="BZ47" i="1"/>
  <c r="BQ47" i="1"/>
  <c r="BL54" i="1"/>
  <c r="CL67" i="1"/>
  <c r="CM65" i="1"/>
  <c r="BC19" i="1"/>
  <c r="BF19" i="1" s="1"/>
  <c r="BH19" i="1" s="1"/>
  <c r="AH67" i="1"/>
  <c r="AI65" i="1"/>
  <c r="DA21" i="1"/>
  <c r="DD21" i="1" s="1"/>
  <c r="DF21" i="1" s="1"/>
  <c r="DG21" i="1"/>
  <c r="EB57" i="1"/>
  <c r="DV57" i="1"/>
  <c r="DN35" i="1"/>
  <c r="CB35" i="1"/>
  <c r="BC35" i="1"/>
  <c r="BF35" i="1" s="1"/>
  <c r="BH35" i="1" s="1"/>
  <c r="BV67" i="1"/>
  <c r="BW65" i="1"/>
  <c r="Y47" i="1"/>
  <c r="Y60" i="1"/>
  <c r="Y30" i="1"/>
  <c r="X54" i="1" s="1"/>
  <c r="Y55" i="1" s="1"/>
  <c r="X29" i="1"/>
  <c r="X44" i="1" s="1"/>
  <c r="X46" i="1" s="1"/>
  <c r="X51" i="1" s="1"/>
  <c r="X59" i="1" s="1"/>
  <c r="AY44" i="1"/>
  <c r="V52" i="1"/>
  <c r="V30" i="1"/>
  <c r="U54" i="1" s="1"/>
  <c r="V55" i="1" s="1"/>
  <c r="U29" i="1"/>
  <c r="U44" i="1" s="1"/>
  <c r="U46" i="1" s="1"/>
  <c r="U51" i="1" s="1"/>
  <c r="U59" i="1" s="1"/>
  <c r="V60" i="1" s="1"/>
  <c r="AI47" i="1"/>
  <c r="DV45" i="1"/>
  <c r="DY45" i="1" s="1"/>
  <c r="EA45" i="1" s="1"/>
  <c r="CW54" i="1"/>
  <c r="X38" i="1"/>
  <c r="BQ30" i="1"/>
  <c r="BP54" i="1" s="1"/>
  <c r="BQ55" i="1" s="1"/>
  <c r="AA67" i="1"/>
  <c r="AB65" i="1"/>
  <c r="Q29" i="1"/>
  <c r="R30" i="1"/>
  <c r="BS67" i="1"/>
  <c r="BT65" i="1"/>
  <c r="CI67" i="1"/>
  <c r="CJ65" i="1"/>
  <c r="AQ67" i="1"/>
  <c r="AR65" i="1"/>
  <c r="AA38" i="1"/>
  <c r="AD34" i="1"/>
  <c r="AH34" i="1"/>
  <c r="AA37" i="1"/>
  <c r="BY67" i="1"/>
  <c r="BZ65" i="1"/>
  <c r="AD24" i="1"/>
  <c r="AU21" i="1"/>
  <c r="DV39" i="1"/>
  <c r="DY39" i="1" s="1"/>
  <c r="EA39" i="1" s="1"/>
  <c r="CM52" i="1"/>
  <c r="AB52" i="1"/>
  <c r="DY57" i="1"/>
  <c r="EA57" i="1" s="1"/>
  <c r="CG52" i="1"/>
  <c r="BT47" i="1"/>
  <c r="AI60" i="1"/>
  <c r="BW52" i="1"/>
  <c r="AL47" i="1"/>
  <c r="CM30" i="1"/>
  <c r="CL54" i="1" s="1"/>
  <c r="CM55" i="1" s="1"/>
  <c r="AR47" i="1"/>
  <c r="AO30" i="1"/>
  <c r="AN54" i="1" s="1"/>
  <c r="AO55" i="1" s="1"/>
  <c r="AN67" i="1"/>
  <c r="AO65" i="1"/>
  <c r="BP67" i="1"/>
  <c r="BQ65" i="1"/>
  <c r="CF67" i="1"/>
  <c r="CG65" i="1"/>
  <c r="CW59" i="1"/>
  <c r="BL19" i="1"/>
  <c r="DV26" i="1"/>
  <c r="DY26" i="1" s="1"/>
  <c r="EA26" i="1" s="1"/>
  <c r="EB26" i="1"/>
  <c r="DV20" i="1"/>
  <c r="DY20" i="1" s="1"/>
  <c r="EA20" i="1" s="1"/>
  <c r="EB20" i="1"/>
  <c r="Q38" i="1"/>
  <c r="CM47" i="1"/>
  <c r="CM60" i="1"/>
  <c r="AO52" i="1"/>
  <c r="AB47" i="1"/>
  <c r="AB60" i="1"/>
  <c r="CG47" i="1"/>
  <c r="BT60" i="1"/>
  <c r="CJ52" i="1"/>
  <c r="BW47" i="1"/>
  <c r="AR60" i="1"/>
  <c r="AZ30" i="1"/>
  <c r="AE89" i="1"/>
  <c r="DJ44" i="1"/>
  <c r="DJ46" i="1" s="1"/>
  <c r="CP52" i="1"/>
  <c r="DA64" i="1"/>
  <c r="DD64" i="1" s="1"/>
  <c r="DF64" i="1" s="1"/>
  <c r="BL44" i="1"/>
  <c r="DG29" i="1"/>
  <c r="EB41" i="1"/>
  <c r="DV41" i="1"/>
  <c r="DY41" i="1" s="1"/>
  <c r="EA41" i="1" s="1"/>
  <c r="AU43" i="1"/>
  <c r="BC33" i="1"/>
  <c r="BF33" i="1" s="1"/>
  <c r="BH33" i="1" s="1"/>
  <c r="CB33" i="1"/>
  <c r="CB43" i="1" s="1"/>
  <c r="CB49" i="1" s="1"/>
  <c r="DN33" i="1"/>
  <c r="EB62" i="1"/>
  <c r="DV62" i="1"/>
  <c r="DY62" i="1" s="1"/>
  <c r="EA62" i="1" s="1"/>
  <c r="DN64" i="1"/>
  <c r="CS43" i="1"/>
  <c r="DG33" i="1"/>
  <c r="DA33" i="1"/>
  <c r="DD33" i="1" s="1"/>
  <c r="DF33" i="1" s="1"/>
  <c r="AK67" i="1"/>
  <c r="AL65" i="1"/>
  <c r="BC43" i="1"/>
  <c r="BF43" i="1" s="1"/>
  <c r="BH43" i="1" s="1"/>
  <c r="AY49" i="1"/>
  <c r="CT30" i="1"/>
  <c r="DG30" i="1" s="1"/>
  <c r="DA24" i="1"/>
  <c r="DD24" i="1" s="1"/>
  <c r="DF24" i="1" s="1"/>
  <c r="CS29" i="1"/>
  <c r="CO67" i="1"/>
  <c r="CP65" i="1"/>
  <c r="AO47" i="1"/>
  <c r="AO60" i="1"/>
  <c r="BQ52" i="1"/>
  <c r="CG60" i="1"/>
  <c r="AI52" i="1"/>
  <c r="DV40" i="1"/>
  <c r="DY40" i="1" s="1"/>
  <c r="EA40" i="1" s="1"/>
  <c r="CJ47" i="1"/>
  <c r="BW60" i="1"/>
  <c r="BI19" i="1"/>
  <c r="AB30" i="1"/>
  <c r="AA54" i="1" s="1"/>
  <c r="AB55" i="1" s="1"/>
  <c r="BZ52" i="1"/>
  <c r="DK30" i="1"/>
  <c r="DJ54" i="1" s="1"/>
  <c r="DK55" i="1" s="1"/>
  <c r="CP47" i="1"/>
  <c r="AY54" i="1" l="1"/>
  <c r="CS44" i="1"/>
  <c r="DG44" i="1" s="1"/>
  <c r="DA29" i="1"/>
  <c r="DD29" i="1" s="1"/>
  <c r="DF29" i="1" s="1"/>
  <c r="AU49" i="1"/>
  <c r="BI49" i="1" s="1"/>
  <c r="DR43" i="1"/>
  <c r="BI43" i="1"/>
  <c r="BL46" i="1"/>
  <c r="DJ51" i="1"/>
  <c r="AB105" i="1"/>
  <c r="DK47" i="1"/>
  <c r="BL22" i="1"/>
  <c r="CB21" i="1"/>
  <c r="CB22" i="1" s="1"/>
  <c r="DN21" i="1"/>
  <c r="AU24" i="1"/>
  <c r="BC21" i="1"/>
  <c r="BF21" i="1" s="1"/>
  <c r="BH21" i="1" s="1"/>
  <c r="BI21" i="1"/>
  <c r="Q44" i="1"/>
  <c r="X67" i="1"/>
  <c r="Y65" i="1"/>
  <c r="BV74" i="1"/>
  <c r="BW80" i="1"/>
  <c r="BW68" i="1"/>
  <c r="BM55" i="1"/>
  <c r="Y52" i="1"/>
  <c r="CP68" i="1"/>
  <c r="CO74" i="1"/>
  <c r="CP80" i="1"/>
  <c r="CW67" i="1"/>
  <c r="CX65" i="1"/>
  <c r="CX60" i="1"/>
  <c r="BP74" i="1"/>
  <c r="BQ68" i="1"/>
  <c r="BQ80" i="1"/>
  <c r="BZ68" i="1"/>
  <c r="BY74" i="1"/>
  <c r="BZ80" i="1"/>
  <c r="CJ68" i="1"/>
  <c r="CI74" i="1"/>
  <c r="CJ80" i="1"/>
  <c r="Q54" i="1"/>
  <c r="EB35" i="1"/>
  <c r="DV35" i="1"/>
  <c r="DY35" i="1" s="1"/>
  <c r="EA35" i="1" s="1"/>
  <c r="AU22" i="1"/>
  <c r="DB30" i="1"/>
  <c r="AL68" i="1"/>
  <c r="AK74" i="1"/>
  <c r="AL80" i="1"/>
  <c r="EB64" i="1"/>
  <c r="DV64" i="1"/>
  <c r="DY64" i="1" s="1"/>
  <c r="EA64" i="1" s="1"/>
  <c r="AZ55" i="1"/>
  <c r="AD38" i="1"/>
  <c r="AD37" i="1"/>
  <c r="DF30" i="1"/>
  <c r="CS49" i="1"/>
  <c r="DA43" i="1"/>
  <c r="DD43" i="1" s="1"/>
  <c r="DF43" i="1" s="1"/>
  <c r="DG43" i="1"/>
  <c r="DN43" i="1"/>
  <c r="DV33" i="1"/>
  <c r="DY33" i="1" s="1"/>
  <c r="EA33" i="1" s="1"/>
  <c r="EB33" i="1"/>
  <c r="CF74" i="1"/>
  <c r="CG80" i="1"/>
  <c r="CG68" i="1"/>
  <c r="AO80" i="1"/>
  <c r="AN74" i="1"/>
  <c r="AO68" i="1"/>
  <c r="AD29" i="1"/>
  <c r="AD44" i="1" s="1"/>
  <c r="AD46" i="1" s="1"/>
  <c r="AD51" i="1" s="1"/>
  <c r="AD59" i="1" s="1"/>
  <c r="AH38" i="1"/>
  <c r="AH37" i="1"/>
  <c r="AK34" i="1"/>
  <c r="AR80" i="1"/>
  <c r="AR68" i="1"/>
  <c r="AQ74" i="1"/>
  <c r="BT68" i="1"/>
  <c r="BS74" i="1"/>
  <c r="BT80" i="1"/>
  <c r="AB80" i="1"/>
  <c r="AA74" i="1"/>
  <c r="AB68" i="1"/>
  <c r="CX55" i="1"/>
  <c r="U67" i="1"/>
  <c r="V65" i="1"/>
  <c r="AY46" i="1"/>
  <c r="AI68" i="1"/>
  <c r="AH74" i="1"/>
  <c r="AI80" i="1"/>
  <c r="CL74" i="1"/>
  <c r="CM80" i="1"/>
  <c r="CM68" i="1"/>
  <c r="V47" i="1"/>
  <c r="AE52" i="1" l="1"/>
  <c r="BC49" i="1"/>
  <c r="BF49" i="1" s="1"/>
  <c r="BH49" i="1" s="1"/>
  <c r="DG49" i="1"/>
  <c r="DA49" i="1"/>
  <c r="DD49" i="1" s="1"/>
  <c r="DF49" i="1" s="1"/>
  <c r="CW74" i="1"/>
  <c r="CX80" i="1"/>
  <c r="CX68" i="1"/>
  <c r="AI89" i="1"/>
  <c r="AO89" i="1" s="1"/>
  <c r="BC24" i="1"/>
  <c r="BF24" i="1" s="1"/>
  <c r="BH24" i="1" s="1"/>
  <c r="DN24" i="1"/>
  <c r="CB24" i="1"/>
  <c r="AU29" i="1"/>
  <c r="DR24" i="1"/>
  <c r="BI24" i="1"/>
  <c r="DA44" i="1"/>
  <c r="DD44" i="1" s="1"/>
  <c r="DF44" i="1" s="1"/>
  <c r="CS46" i="1"/>
  <c r="DG46" i="1" s="1"/>
  <c r="AK37" i="1"/>
  <c r="AK38" i="1"/>
  <c r="AN34" i="1"/>
  <c r="AD67" i="1"/>
  <c r="AE65" i="1"/>
  <c r="R55" i="1"/>
  <c r="X74" i="1"/>
  <c r="Y80" i="1"/>
  <c r="Y68" i="1"/>
  <c r="DJ59" i="1"/>
  <c r="AB107" i="1"/>
  <c r="DK52" i="1"/>
  <c r="DV43" i="1"/>
  <c r="DY43" i="1"/>
  <c r="EA43" i="1" s="1"/>
  <c r="DR49" i="1"/>
  <c r="AE47" i="1"/>
  <c r="V80" i="1"/>
  <c r="U74" i="1"/>
  <c r="V68" i="1"/>
  <c r="BC22" i="1"/>
  <c r="BF22" i="1" s="1"/>
  <c r="BH22" i="1" s="1"/>
  <c r="BP19" i="1"/>
  <c r="BI22" i="1"/>
  <c r="AE30" i="1"/>
  <c r="AD54" i="1" s="1"/>
  <c r="AE55" i="1" s="1"/>
  <c r="AE60" i="1"/>
  <c r="AY51" i="1"/>
  <c r="AB91" i="1"/>
  <c r="Q91" i="1"/>
  <c r="X91" i="1" s="1"/>
  <c r="AZ47" i="1"/>
  <c r="DN49" i="1"/>
  <c r="EB49" i="1" s="1"/>
  <c r="EB43" i="1"/>
  <c r="Q46" i="1"/>
  <c r="EB21" i="1"/>
  <c r="DV21" i="1"/>
  <c r="DY21" i="1" s="1"/>
  <c r="EA21" i="1" s="1"/>
  <c r="DN22" i="1"/>
  <c r="BL51" i="1"/>
  <c r="BM47" i="1"/>
  <c r="CS54" i="1"/>
  <c r="DV49" i="1" l="1"/>
  <c r="DY49" i="1" s="1"/>
  <c r="EA49" i="1" s="1"/>
  <c r="AD74" i="1"/>
  <c r="AE80" i="1"/>
  <c r="AE68" i="1"/>
  <c r="DA46" i="1"/>
  <c r="DD46" i="1" s="1"/>
  <c r="DF46" i="1" s="1"/>
  <c r="CS51" i="1"/>
  <c r="CT47" i="1"/>
  <c r="DB47" i="1" s="1"/>
  <c r="AU44" i="1"/>
  <c r="BC29" i="1"/>
  <c r="BF29" i="1" s="1"/>
  <c r="BH29" i="1" s="1"/>
  <c r="BI29" i="1"/>
  <c r="AV30" i="1"/>
  <c r="DG51" i="1"/>
  <c r="BL59" i="1"/>
  <c r="BM52" i="1"/>
  <c r="CS19" i="1"/>
  <c r="BY19" i="1"/>
  <c r="BY22" i="1" s="1"/>
  <c r="BP22" i="1"/>
  <c r="BS19" i="1" s="1"/>
  <c r="BS22" i="1" s="1"/>
  <c r="BV19" i="1" s="1"/>
  <c r="BV22" i="1" s="1"/>
  <c r="CF19" i="1" s="1"/>
  <c r="DR38" i="1"/>
  <c r="Q103" i="1"/>
  <c r="X103" i="1" s="1"/>
  <c r="DR29" i="1"/>
  <c r="DS30" i="1"/>
  <c r="DR54" i="1" s="1"/>
  <c r="BE89" i="1"/>
  <c r="AR89" i="1"/>
  <c r="DF47" i="1"/>
  <c r="DG47" i="1"/>
  <c r="Q93" i="1"/>
  <c r="X93" i="1" s="1"/>
  <c r="AY59" i="1"/>
  <c r="AB93" i="1"/>
  <c r="AE93" i="1" s="1"/>
  <c r="AZ52" i="1"/>
  <c r="AB103" i="1"/>
  <c r="AE103" i="1" s="1"/>
  <c r="AI103" i="1"/>
  <c r="AO103" i="1" s="1"/>
  <c r="BE103" i="1" s="1"/>
  <c r="DN29" i="1"/>
  <c r="DO30" i="1"/>
  <c r="EB24" i="1"/>
  <c r="DV24" i="1"/>
  <c r="DY24" i="1" s="1"/>
  <c r="EA24" i="1" s="1"/>
  <c r="CT55" i="1"/>
  <c r="DG54" i="1"/>
  <c r="DA54" i="1"/>
  <c r="DD54" i="1" s="1"/>
  <c r="DF54" i="1" s="1"/>
  <c r="EB22" i="1"/>
  <c r="DV22" i="1"/>
  <c r="DY22" i="1" s="1"/>
  <c r="EA22" i="1" s="1"/>
  <c r="Q51" i="1"/>
  <c r="R47" i="1"/>
  <c r="DJ67" i="1"/>
  <c r="DK65" i="1"/>
  <c r="DK60" i="1"/>
  <c r="AN38" i="1"/>
  <c r="BP34" i="1"/>
  <c r="AN37" i="1"/>
  <c r="AQ34" i="1"/>
  <c r="CC52" i="1"/>
  <c r="CB29" i="1"/>
  <c r="CB44" i="1" s="1"/>
  <c r="CB46" i="1" s="1"/>
  <c r="CB51" i="1" s="1"/>
  <c r="CB59" i="1" s="1"/>
  <c r="AE91" i="1"/>
  <c r="AQ38" i="1" l="1"/>
  <c r="AQ37" i="1"/>
  <c r="AU34" i="1"/>
  <c r="Q59" i="1"/>
  <c r="R52" i="1"/>
  <c r="CS22" i="1"/>
  <c r="DA19" i="1"/>
  <c r="DD19" i="1" s="1"/>
  <c r="DF19" i="1" s="1"/>
  <c r="DG19" i="1"/>
  <c r="AU54" i="1"/>
  <c r="BH30" i="1"/>
  <c r="BD30" i="1"/>
  <c r="BI30" i="1"/>
  <c r="AU46" i="1"/>
  <c r="BC44" i="1"/>
  <c r="BF44" i="1" s="1"/>
  <c r="BH44" i="1" s="1"/>
  <c r="BI44" i="1"/>
  <c r="AR103" i="1"/>
  <c r="CB67" i="1"/>
  <c r="CC65" i="1"/>
  <c r="BP38" i="1"/>
  <c r="BP37" i="1"/>
  <c r="BS34" i="1"/>
  <c r="AB109" i="1"/>
  <c r="DK68" i="1"/>
  <c r="DJ74" i="1"/>
  <c r="AB111" i="1" s="1"/>
  <c r="DK80" i="1"/>
  <c r="DG55" i="1"/>
  <c r="DB55" i="1"/>
  <c r="DF55" i="1"/>
  <c r="DN44" i="1"/>
  <c r="EB29" i="1"/>
  <c r="DV29" i="1"/>
  <c r="DY29" i="1" s="1"/>
  <c r="EA29" i="1" s="1"/>
  <c r="CF22" i="1"/>
  <c r="CI19" i="1" s="1"/>
  <c r="CI22" i="1" s="1"/>
  <c r="CL19" i="1" s="1"/>
  <c r="CL22" i="1" s="1"/>
  <c r="CO19" i="1"/>
  <c r="CO22" i="1" s="1"/>
  <c r="BL67" i="1"/>
  <c r="BM65" i="1"/>
  <c r="BM60" i="1"/>
  <c r="CS59" i="1"/>
  <c r="DA51" i="1"/>
  <c r="DD51" i="1" s="1"/>
  <c r="DF51" i="1" s="1"/>
  <c r="CT52" i="1"/>
  <c r="DB52" i="1" s="1"/>
  <c r="DF52" i="1" s="1"/>
  <c r="CC47" i="1"/>
  <c r="DN54" i="1"/>
  <c r="DV54" i="1" s="1"/>
  <c r="DY54" i="1" s="1"/>
  <c r="EA54" i="1" s="1"/>
  <c r="DW30" i="1"/>
  <c r="EA30" i="1" s="1"/>
  <c r="EB30" i="1"/>
  <c r="AY67" i="1"/>
  <c r="AZ65" i="1"/>
  <c r="AZ60" i="1"/>
  <c r="DR44" i="1"/>
  <c r="CC30" i="1"/>
  <c r="CB54" i="1" s="1"/>
  <c r="CC55" i="1" s="1"/>
  <c r="CC60" i="1"/>
  <c r="DS55" i="1"/>
  <c r="DG52" i="1" l="1"/>
  <c r="EB44" i="1"/>
  <c r="DV44" i="1"/>
  <c r="DN46" i="1"/>
  <c r="BS38" i="1"/>
  <c r="BS37" i="1"/>
  <c r="BV34" i="1"/>
  <c r="CC80" i="1"/>
  <c r="CB74" i="1"/>
  <c r="CC68" i="1"/>
  <c r="DA22" i="1"/>
  <c r="DD22" i="1" s="1"/>
  <c r="DF22" i="1" s="1"/>
  <c r="DG22" i="1"/>
  <c r="Q67" i="1"/>
  <c r="R65" i="1"/>
  <c r="R60" i="1"/>
  <c r="CS67" i="1"/>
  <c r="CT65" i="1"/>
  <c r="DB65" i="1" s="1"/>
  <c r="DF65" i="1" s="1"/>
  <c r="DA59" i="1"/>
  <c r="DD59" i="1" s="1"/>
  <c r="DF59" i="1" s="1"/>
  <c r="CT60" i="1"/>
  <c r="DB60" i="1" s="1"/>
  <c r="DG67" i="1"/>
  <c r="BM68" i="1"/>
  <c r="BL74" i="1"/>
  <c r="BM80" i="1"/>
  <c r="DY44" i="1"/>
  <c r="EA44" i="1" s="1"/>
  <c r="DR46" i="1"/>
  <c r="AI95" i="1"/>
  <c r="AO95" i="1" s="1"/>
  <c r="BE95" i="1" s="1"/>
  <c r="Q95" i="1"/>
  <c r="X95" i="1" s="1"/>
  <c r="AB95" i="1"/>
  <c r="AY74" i="1"/>
  <c r="AZ80" i="1"/>
  <c r="AZ68" i="1"/>
  <c r="AU38" i="1"/>
  <c r="AU37" i="1"/>
  <c r="BC34" i="1"/>
  <c r="BF34" i="1" s="1"/>
  <c r="BH34" i="1" s="1"/>
  <c r="BI34" i="1"/>
  <c r="EB54" i="1"/>
  <c r="DO55" i="1"/>
  <c r="EB55" i="1" s="1"/>
  <c r="BC46" i="1"/>
  <c r="BF46" i="1" s="1"/>
  <c r="BH46" i="1" s="1"/>
  <c r="AI91" i="1"/>
  <c r="AO91" i="1" s="1"/>
  <c r="AU51" i="1"/>
  <c r="AV47" i="1"/>
  <c r="BI46" i="1"/>
  <c r="BC54" i="1"/>
  <c r="BF54" i="1" s="1"/>
  <c r="BH54" i="1" s="1"/>
  <c r="AV55" i="1"/>
  <c r="BI54" i="1"/>
  <c r="DG59" i="1"/>
  <c r="AR95" i="1" l="1"/>
  <c r="BE91" i="1"/>
  <c r="AR91" i="1"/>
  <c r="BC38" i="1"/>
  <c r="BF38" i="1" s="1"/>
  <c r="BH38" i="1" s="1"/>
  <c r="BI38" i="1"/>
  <c r="Q105" i="1"/>
  <c r="X105" i="1" s="1"/>
  <c r="DR51" i="1"/>
  <c r="DS47" i="1"/>
  <c r="AI105" i="1"/>
  <c r="AO105" i="1" s="1"/>
  <c r="BE105" i="1" s="1"/>
  <c r="DV46" i="1"/>
  <c r="DY46" i="1" s="1"/>
  <c r="EA46" i="1" s="1"/>
  <c r="DN51" i="1"/>
  <c r="EB46" i="1"/>
  <c r="DO47" i="1"/>
  <c r="DW55" i="1"/>
  <c r="EA55" i="1" s="1"/>
  <c r="AE95" i="1"/>
  <c r="DF60" i="1"/>
  <c r="AI93" i="1"/>
  <c r="AO93" i="1" s="1"/>
  <c r="AU59" i="1"/>
  <c r="BC51" i="1"/>
  <c r="BF51" i="1" s="1"/>
  <c r="BH51" i="1" s="1"/>
  <c r="AV52" i="1"/>
  <c r="BI51" i="1"/>
  <c r="BI37" i="1"/>
  <c r="BC37" i="1"/>
  <c r="BF37" i="1" s="1"/>
  <c r="BH37" i="1" s="1"/>
  <c r="AB97" i="1"/>
  <c r="AI97" i="1"/>
  <c r="AO97" i="1" s="1"/>
  <c r="BE97" i="1" s="1"/>
  <c r="Q97" i="1"/>
  <c r="X97" i="1" s="1"/>
  <c r="DA67" i="1"/>
  <c r="CS74" i="1"/>
  <c r="CT80" i="1"/>
  <c r="DB80" i="1" s="1"/>
  <c r="DF80" i="1" s="1"/>
  <c r="CT68" i="1"/>
  <c r="DB68" i="1" s="1"/>
  <c r="DF68" i="1" s="1"/>
  <c r="Q74" i="1"/>
  <c r="R80" i="1"/>
  <c r="R68" i="1"/>
  <c r="DG60" i="1"/>
  <c r="BH47" i="1"/>
  <c r="BD47" i="1"/>
  <c r="BI47" i="1"/>
  <c r="BV37" i="1"/>
  <c r="BV38" i="1"/>
  <c r="CB34" i="1"/>
  <c r="BY34" i="1"/>
  <c r="CF34" i="1"/>
  <c r="DG74" i="1"/>
  <c r="AE97" i="1" l="1"/>
  <c r="BY37" i="1"/>
  <c r="BY38" i="1"/>
  <c r="DA74" i="1"/>
  <c r="DD74" i="1" s="1"/>
  <c r="DF74" i="1" s="1"/>
  <c r="DD67" i="1"/>
  <c r="DF67" i="1" s="1"/>
  <c r="BH52" i="1"/>
  <c r="BD52" i="1"/>
  <c r="BI52" i="1"/>
  <c r="DW47" i="1"/>
  <c r="EA47" i="1" s="1"/>
  <c r="EB47" i="1"/>
  <c r="AR105" i="1"/>
  <c r="AE105" i="1"/>
  <c r="CF38" i="1"/>
  <c r="CF37" i="1"/>
  <c r="CI34" i="1"/>
  <c r="BE93" i="1"/>
  <c r="AR93" i="1"/>
  <c r="AU67" i="1"/>
  <c r="AV65" i="1"/>
  <c r="BC59" i="1"/>
  <c r="BF59" i="1" s="1"/>
  <c r="BH59" i="1" s="1"/>
  <c r="AV60" i="1"/>
  <c r="BI59" i="1"/>
  <c r="DV51" i="1"/>
  <c r="DY51" i="1" s="1"/>
  <c r="EA51" i="1" s="1"/>
  <c r="AI107" i="1"/>
  <c r="AO107" i="1" s="1"/>
  <c r="BE107" i="1" s="1"/>
  <c r="DN59" i="1"/>
  <c r="EB51" i="1"/>
  <c r="DO52" i="1"/>
  <c r="DR59" i="1"/>
  <c r="Q107" i="1"/>
  <c r="X107" i="1" s="1"/>
  <c r="DS52" i="1"/>
  <c r="AR97" i="1"/>
  <c r="CB38" i="1"/>
  <c r="CB37" i="1"/>
  <c r="DS65" i="1" l="1"/>
  <c r="DR67" i="1"/>
  <c r="DS60" i="1"/>
  <c r="AR107" i="1"/>
  <c r="AE107" i="1"/>
  <c r="DO65" i="1"/>
  <c r="EB65" i="1" s="1"/>
  <c r="EB59" i="1"/>
  <c r="DN67" i="1"/>
  <c r="DV59" i="1"/>
  <c r="DY59" i="1" s="1"/>
  <c r="EA59" i="1" s="1"/>
  <c r="DO60" i="1"/>
  <c r="BD60" i="1"/>
  <c r="BH60" i="1"/>
  <c r="BI60" i="1"/>
  <c r="BC67" i="1"/>
  <c r="AU74" i="1"/>
  <c r="BI74" i="1" s="1"/>
  <c r="AV80" i="1"/>
  <c r="BD80" i="1" s="1"/>
  <c r="AV68" i="1"/>
  <c r="BI67" i="1"/>
  <c r="CI37" i="1"/>
  <c r="CI38" i="1"/>
  <c r="CL34" i="1"/>
  <c r="DW52" i="1"/>
  <c r="EA52" i="1" s="1"/>
  <c r="EB52" i="1"/>
  <c r="BH65" i="1"/>
  <c r="BD65" i="1"/>
  <c r="BI65" i="1"/>
  <c r="DW65" i="1" l="1"/>
  <c r="EA65" i="1" s="1"/>
  <c r="AI109" i="1"/>
  <c r="AO109" i="1" s="1"/>
  <c r="BE109" i="1" s="1"/>
  <c r="EB67" i="1"/>
  <c r="DV67" i="1"/>
  <c r="DV74" i="1" s="1"/>
  <c r="DO80" i="1"/>
  <c r="DN74" i="1"/>
  <c r="DO68" i="1"/>
  <c r="CL37" i="1"/>
  <c r="CL38" i="1"/>
  <c r="DN34" i="1"/>
  <c r="CO34" i="1"/>
  <c r="CS34" i="1"/>
  <c r="BH68" i="1"/>
  <c r="BD68" i="1"/>
  <c r="BI68" i="1"/>
  <c r="DY67" i="1"/>
  <c r="EA67" i="1" s="1"/>
  <c r="Q109" i="1"/>
  <c r="X109" i="1" s="1"/>
  <c r="DR74" i="1"/>
  <c r="DS80" i="1"/>
  <c r="DS68" i="1"/>
  <c r="BC74" i="1"/>
  <c r="BF74" i="1" s="1"/>
  <c r="BH74" i="1" s="1"/>
  <c r="BF67" i="1"/>
  <c r="BH67" i="1" s="1"/>
  <c r="EB60" i="1"/>
  <c r="DW60" i="1"/>
  <c r="EA60" i="1" s="1"/>
  <c r="DY74" i="1" l="1"/>
  <c r="EA74" i="1" s="1"/>
  <c r="Q111" i="1"/>
  <c r="X111" i="1" s="1"/>
  <c r="DN38" i="1"/>
  <c r="DV34" i="1"/>
  <c r="DY34" i="1" s="1"/>
  <c r="EA34" i="1" s="1"/>
  <c r="DN37" i="1"/>
  <c r="EB34" i="1"/>
  <c r="AI111" i="1"/>
  <c r="AO111" i="1" s="1"/>
  <c r="BE111" i="1" s="1"/>
  <c r="EB74" i="1"/>
  <c r="CO38" i="1"/>
  <c r="CO37" i="1"/>
  <c r="DW68" i="1"/>
  <c r="EA68" i="1" s="1"/>
  <c r="EB68" i="1"/>
  <c r="CS38" i="1"/>
  <c r="CS37" i="1"/>
  <c r="DA34" i="1"/>
  <c r="DD34" i="1" s="1"/>
  <c r="DF34" i="1" s="1"/>
  <c r="DG34" i="1"/>
  <c r="AR109" i="1"/>
  <c r="AE109" i="1"/>
  <c r="EB80" i="1"/>
  <c r="DW80" i="1"/>
  <c r="EA80" i="1" s="1"/>
  <c r="DA38" i="1" l="1"/>
  <c r="DD38" i="1" s="1"/>
  <c r="DF38" i="1" s="1"/>
  <c r="DG38" i="1"/>
  <c r="EB37" i="1"/>
  <c r="DV37" i="1"/>
  <c r="DY37" i="1" s="1"/>
  <c r="EA37" i="1" s="1"/>
  <c r="DG37" i="1"/>
  <c r="DA37" i="1"/>
  <c r="DD37" i="1" s="1"/>
  <c r="DF37" i="1" s="1"/>
  <c r="AR111" i="1"/>
  <c r="AE111" i="1"/>
  <c r="EB38" i="1"/>
  <c r="DV38" i="1"/>
  <c r="DY38" i="1" s="1"/>
  <c r="EA38" i="1" s="1"/>
</calcChain>
</file>

<file path=xl/sharedStrings.xml><?xml version="1.0" encoding="utf-8"?>
<sst xmlns="http://schemas.openxmlformats.org/spreadsheetml/2006/main" count="549" uniqueCount="181">
  <si>
    <t>[</t>
    <phoneticPr fontId="3"/>
  </si>
  <si>
    <t>月</t>
    <phoneticPr fontId="3"/>
  </si>
  <si>
    <t>]</t>
    <phoneticPr fontId="3"/>
  </si>
  <si>
    <t>作成部署</t>
    <phoneticPr fontId="3"/>
  </si>
  <si>
    <t>：</t>
    <phoneticPr fontId="3"/>
  </si>
  <si>
    <t>経営企画部</t>
    <phoneticPr fontId="3"/>
  </si>
  <si>
    <t>会社名</t>
    <phoneticPr fontId="3"/>
  </si>
  <si>
    <t>㈱ABC</t>
    <phoneticPr fontId="3"/>
  </si>
  <si>
    <t>作成日</t>
    <phoneticPr fontId="3"/>
  </si>
  <si>
    <t>年</t>
    <phoneticPr fontId="3"/>
  </si>
  <si>
    <t>事業年度</t>
    <phoneticPr fontId="3"/>
  </si>
  <si>
    <t>第</t>
    <phoneticPr fontId="3"/>
  </si>
  <si>
    <t>期</t>
    <phoneticPr fontId="3"/>
  </si>
  <si>
    <t>決算期間</t>
    <phoneticPr fontId="3"/>
  </si>
  <si>
    <t>日</t>
    <phoneticPr fontId="3"/>
  </si>
  <si>
    <t>～</t>
    <phoneticPr fontId="3"/>
  </si>
  <si>
    <t>期間区分（1=上期・2=下期）</t>
    <phoneticPr fontId="3"/>
  </si>
  <si>
    <t>対象月</t>
    <phoneticPr fontId="3"/>
  </si>
  <si>
    <t>処理年月日</t>
    <phoneticPr fontId="3"/>
  </si>
  <si>
    <t>日現在</t>
    <phoneticPr fontId="3"/>
  </si>
  <si>
    <t>期間種類（1=発生・2=累計）</t>
    <phoneticPr fontId="3"/>
  </si>
  <si>
    <t>経過月数</t>
    <phoneticPr fontId="3"/>
  </si>
  <si>
    <t>ｶ月</t>
    <phoneticPr fontId="3"/>
  </si>
  <si>
    <t>未経過月数</t>
    <phoneticPr fontId="3"/>
  </si>
  <si>
    <t>報告種類（0=次期予算・1=月次予実管理(発生)・2=月次予実管理(累計)・3=上期・通期着地予想）</t>
    <phoneticPr fontId="3"/>
  </si>
  <si>
    <t>組織区分（1=全社・2=部門別）</t>
    <phoneticPr fontId="3"/>
  </si>
  <si>
    <t>重要性基準</t>
    <phoneticPr fontId="3"/>
  </si>
  <si>
    <t>%</t>
    <phoneticPr fontId="3"/>
  </si>
  <si>
    <t>区分</t>
    <phoneticPr fontId="3"/>
  </si>
  <si>
    <t>N
O</t>
    <phoneticPr fontId="3"/>
  </si>
  <si>
    <t>科　　目
（非会計数値科目）</t>
    <phoneticPr fontId="3"/>
  </si>
  <si>
    <t>貸借等</t>
    <phoneticPr fontId="3"/>
  </si>
  <si>
    <t>単位</t>
    <phoneticPr fontId="3"/>
  </si>
  <si>
    <t>数量表示</t>
    <phoneticPr fontId="3"/>
  </si>
  <si>
    <t>前期</t>
    <phoneticPr fontId="3"/>
  </si>
  <si>
    <t>当　　　　　　　　　　　期</t>
    <phoneticPr fontId="3"/>
  </si>
  <si>
    <t>当　　期</t>
    <phoneticPr fontId="3"/>
  </si>
  <si>
    <t>上期</t>
    <phoneticPr fontId="3"/>
  </si>
  <si>
    <t>上　　　　　　　期</t>
    <phoneticPr fontId="3"/>
  </si>
  <si>
    <t>下期</t>
    <phoneticPr fontId="3"/>
  </si>
  <si>
    <t>下　　　　　　　期</t>
    <phoneticPr fontId="3"/>
  </si>
  <si>
    <t>通期</t>
    <phoneticPr fontId="3"/>
  </si>
  <si>
    <t>通　　期</t>
    <phoneticPr fontId="3"/>
  </si>
  <si>
    <t>第1＋第2Ｑ</t>
    <phoneticPr fontId="3"/>
  </si>
  <si>
    <t>第１Ｑ</t>
    <phoneticPr fontId="3"/>
  </si>
  <si>
    <t>第２Ｑ</t>
    <phoneticPr fontId="3"/>
  </si>
  <si>
    <t>第２Ｑ累計・上期計</t>
    <phoneticPr fontId="3"/>
  </si>
  <si>
    <t>第3＋第4Ｑ</t>
    <phoneticPr fontId="3"/>
  </si>
  <si>
    <t>第３Ｑ</t>
    <phoneticPr fontId="3"/>
  </si>
  <si>
    <t>第４Ｑ</t>
    <phoneticPr fontId="3"/>
  </si>
  <si>
    <t>下期累計</t>
    <phoneticPr fontId="3"/>
  </si>
  <si>
    <t>第1～第4Ｑ</t>
    <phoneticPr fontId="3"/>
  </si>
  <si>
    <t>通期累計</t>
    <phoneticPr fontId="3"/>
  </si>
  <si>
    <t>累計</t>
    <phoneticPr fontId="3"/>
  </si>
  <si>
    <t>４月</t>
    <phoneticPr fontId="3"/>
  </si>
  <si>
    <t>５月</t>
    <phoneticPr fontId="3"/>
  </si>
  <si>
    <t>６月</t>
    <phoneticPr fontId="3"/>
  </si>
  <si>
    <t>第１Ｑ計</t>
    <phoneticPr fontId="3"/>
  </si>
  <si>
    <t>７月</t>
    <phoneticPr fontId="3"/>
  </si>
  <si>
    <t>８月</t>
    <phoneticPr fontId="3"/>
  </si>
  <si>
    <t>９月</t>
    <phoneticPr fontId="3"/>
  </si>
  <si>
    <t>第２Ｑ計</t>
    <phoneticPr fontId="3"/>
  </si>
  <si>
    <t>第２Ｑ累計・上期累計</t>
    <phoneticPr fontId="3"/>
  </si>
  <si>
    <t>差異率</t>
    <phoneticPr fontId="3"/>
  </si>
  <si>
    <t>対象</t>
    <phoneticPr fontId="3"/>
  </si>
  <si>
    <t>前上期
増減率</t>
    <phoneticPr fontId="3"/>
  </si>
  <si>
    <t>10月</t>
    <phoneticPr fontId="3"/>
  </si>
  <si>
    <t>11月</t>
    <phoneticPr fontId="3"/>
  </si>
  <si>
    <t>12月</t>
    <phoneticPr fontId="3"/>
  </si>
  <si>
    <t>第３Ｑ計</t>
    <phoneticPr fontId="3"/>
  </si>
  <si>
    <t>第３Ｑ累計</t>
    <phoneticPr fontId="3"/>
  </si>
  <si>
    <t>翌１月</t>
    <phoneticPr fontId="3"/>
  </si>
  <si>
    <t>翌２月</t>
    <phoneticPr fontId="3"/>
  </si>
  <si>
    <t>翌３月</t>
    <phoneticPr fontId="3"/>
  </si>
  <si>
    <t>第４Ｑ計</t>
    <phoneticPr fontId="3"/>
  </si>
  <si>
    <t>前下期
増減率</t>
    <phoneticPr fontId="3"/>
  </si>
  <si>
    <t>前期
増減率</t>
    <phoneticPr fontId="3"/>
  </si>
  <si>
    <t>実績</t>
    <phoneticPr fontId="3"/>
  </si>
  <si>
    <t>見通し</t>
    <phoneticPr fontId="3"/>
  </si>
  <si>
    <t>当初予算</t>
    <phoneticPr fontId="3"/>
  </si>
  <si>
    <t>予算差異</t>
    <phoneticPr fontId="3"/>
  </si>
  <si>
    <t>➀</t>
    <phoneticPr fontId="3"/>
  </si>
  <si>
    <t>➁</t>
    <phoneticPr fontId="3"/>
  </si>
  <si>
    <t>③</t>
    <phoneticPr fontId="3"/>
  </si>
  <si>
    <t>④</t>
    <phoneticPr fontId="3"/>
  </si>
  <si>
    <t>➄</t>
    <phoneticPr fontId="3"/>
  </si>
  <si>
    <t>➅</t>
    <phoneticPr fontId="3"/>
  </si>
  <si>
    <t>⑦</t>
    <phoneticPr fontId="3"/>
  </si>
  <si>
    <t>⑧</t>
    <phoneticPr fontId="3"/>
  </si>
  <si>
    <t>⑨</t>
    <phoneticPr fontId="3"/>
  </si>
  <si>
    <t>当
期
着
地
見
込</t>
    <phoneticPr fontId="3"/>
  </si>
  <si>
    <t>（受注高：月初残高）</t>
    <phoneticPr fontId="3"/>
  </si>
  <si>
    <t>貸</t>
    <phoneticPr fontId="3"/>
  </si>
  <si>
    <t>百万</t>
    <phoneticPr fontId="3"/>
  </si>
  <si>
    <t>円</t>
    <phoneticPr fontId="3"/>
  </si>
  <si>
    <t>（受注高：月次新規増加高）</t>
    <phoneticPr fontId="3"/>
  </si>
  <si>
    <t>（月次受注消化高＝売上高）</t>
    <phoneticPr fontId="3"/>
  </si>
  <si>
    <t>（受注残高：月末残高）</t>
    <phoneticPr fontId="3"/>
  </si>
  <si>
    <t>売上高</t>
    <phoneticPr fontId="3"/>
  </si>
  <si>
    <t>変動費</t>
    <phoneticPr fontId="3"/>
  </si>
  <si>
    <t>借</t>
    <phoneticPr fontId="3"/>
  </si>
  <si>
    <t>うち外注費</t>
    <phoneticPr fontId="3"/>
  </si>
  <si>
    <t>[粗利益（限界利益）]</t>
    <phoneticPr fontId="3"/>
  </si>
  <si>
    <t>[同利益率]</t>
    <phoneticPr fontId="3"/>
  </si>
  <si>
    <t>％</t>
    <phoneticPr fontId="3"/>
  </si>
  <si>
    <t>固定費</t>
    <phoneticPr fontId="3"/>
  </si>
  <si>
    <t>人件費</t>
    <phoneticPr fontId="3"/>
  </si>
  <si>
    <t>（人員数）</t>
    <phoneticPr fontId="3"/>
  </si>
  <si>
    <t>人</t>
    <phoneticPr fontId="3"/>
  </si>
  <si>
    <t>（人員増加数）</t>
    <phoneticPr fontId="3"/>
  </si>
  <si>
    <t>（人員減少数）</t>
    <phoneticPr fontId="3"/>
  </si>
  <si>
    <t>（一人当たり月次人件費）</t>
    <phoneticPr fontId="3"/>
  </si>
  <si>
    <t>（一人当たり月次売上高）</t>
    <phoneticPr fontId="3"/>
  </si>
  <si>
    <t>販売費</t>
    <phoneticPr fontId="3"/>
  </si>
  <si>
    <t>設備費</t>
    <phoneticPr fontId="3"/>
  </si>
  <si>
    <t>製造費</t>
    <phoneticPr fontId="3"/>
  </si>
  <si>
    <t>管理費</t>
    <phoneticPr fontId="3"/>
  </si>
  <si>
    <t>[償却前固定費計]</t>
    <phoneticPr fontId="3"/>
  </si>
  <si>
    <t>[償却前営業利益:EBITDA]</t>
    <phoneticPr fontId="3"/>
  </si>
  <si>
    <t>減価償却費</t>
    <phoneticPr fontId="3"/>
  </si>
  <si>
    <t>[営業利益]</t>
    <phoneticPr fontId="3"/>
  </si>
  <si>
    <t>営業外損益（△表示）</t>
    <phoneticPr fontId="3"/>
  </si>
  <si>
    <t>固定費合計</t>
    <phoneticPr fontId="3"/>
  </si>
  <si>
    <t>[経常利益]</t>
    <phoneticPr fontId="3"/>
  </si>
  <si>
    <t>（損益分岐点売上高）</t>
    <phoneticPr fontId="3"/>
  </si>
  <si>
    <t>（安全余裕率）</t>
    <phoneticPr fontId="3"/>
  </si>
  <si>
    <t>特別損益</t>
    <phoneticPr fontId="3"/>
  </si>
  <si>
    <t>[税引前当期純利益]</t>
    <phoneticPr fontId="3"/>
  </si>
  <si>
    <t>法人税、住民税及び事業税</t>
    <phoneticPr fontId="3"/>
  </si>
  <si>
    <t>法人税等調整額</t>
    <phoneticPr fontId="3"/>
  </si>
  <si>
    <t>法人税等合計</t>
    <phoneticPr fontId="3"/>
  </si>
  <si>
    <t>[税負担率]</t>
    <phoneticPr fontId="3"/>
  </si>
  <si>
    <t>[当期純利益]</t>
    <phoneticPr fontId="3"/>
  </si>
  <si>
    <t>（平均発行済株式数）</t>
    <phoneticPr fontId="3"/>
  </si>
  <si>
    <t>株</t>
    <phoneticPr fontId="3"/>
  </si>
  <si>
    <t>（平均自己株式数）</t>
    <phoneticPr fontId="3"/>
  </si>
  <si>
    <t>（平均差引株式数）</t>
    <phoneticPr fontId="3"/>
  </si>
  <si>
    <t>（１株当たり当期純利益）</t>
    <phoneticPr fontId="3"/>
  </si>
  <si>
    <t>資本金(月末現在)</t>
    <phoneticPr fontId="3"/>
  </si>
  <si>
    <t>剰余金(月末現在)</t>
    <phoneticPr fontId="3"/>
  </si>
  <si>
    <t>自己株式(絶対値)(月末現在)</t>
    <phoneticPr fontId="3"/>
  </si>
  <si>
    <t>（自己資本）(月末現在)</t>
    <phoneticPr fontId="3"/>
  </si>
  <si>
    <t>（ROE）</t>
    <phoneticPr fontId="3"/>
  </si>
  <si>
    <t>【業績予想管理＜単体＞】</t>
    <phoneticPr fontId="3"/>
  </si>
  <si>
    <t>&lt;コメント&gt;</t>
    <phoneticPr fontId="3"/>
  </si>
  <si>
    <t>➀業績発表</t>
    <phoneticPr fontId="3"/>
  </si>
  <si>
    <t>➁第１次修正発表</t>
    <phoneticPr fontId="3"/>
  </si>
  <si>
    <t>③第２次修正発表</t>
    <phoneticPr fontId="3"/>
  </si>
  <si>
    <t>④第３次修正発表</t>
    <phoneticPr fontId="3"/>
  </si>
  <si>
    <t>➄第４次修正発表</t>
    <phoneticPr fontId="3"/>
  </si>
  <si>
    <t>➅第5次修正発表</t>
    <phoneticPr fontId="3"/>
  </si>
  <si>
    <t>⑦第６次修正発表</t>
    <phoneticPr fontId="3"/>
  </si>
  <si>
    <t>例</t>
    <phoneticPr fontId="3"/>
  </si>
  <si>
    <t>公表日</t>
    <phoneticPr fontId="3"/>
  </si>
  <si>
    <t>8月12日(5月末データで判断と仮定)</t>
    <phoneticPr fontId="3"/>
  </si>
  <si>
    <t>翌年1月20日</t>
    <phoneticPr fontId="3"/>
  </si>
  <si>
    <t>翌年3月10日</t>
    <phoneticPr fontId="3"/>
  </si>
  <si>
    <t>翌年４月30日</t>
    <phoneticPr fontId="3"/>
  </si>
  <si>
    <t>➀と比較</t>
    <phoneticPr fontId="3"/>
  </si>
  <si>
    <t>➁と比較</t>
    <phoneticPr fontId="3"/>
  </si>
  <si>
    <t>③と比較</t>
    <phoneticPr fontId="3"/>
  </si>
  <si>
    <t>④と比較</t>
    <phoneticPr fontId="3"/>
  </si>
  <si>
    <t>➄と比較</t>
    <phoneticPr fontId="3"/>
  </si>
  <si>
    <t>➅と比較</t>
    <phoneticPr fontId="3"/>
  </si>
  <si>
    <t>第２四半期業績予想</t>
    <phoneticPr fontId="3"/>
  </si>
  <si>
    <t>調整前</t>
    <phoneticPr fontId="3"/>
  </si>
  <si>
    <t>調整</t>
    <phoneticPr fontId="3"/>
  </si>
  <si>
    <t>公表値</t>
    <phoneticPr fontId="3"/>
  </si>
  <si>
    <t>前期実績</t>
    <phoneticPr fontId="3"/>
  </si>
  <si>
    <t>増減率</t>
    <phoneticPr fontId="3"/>
  </si>
  <si>
    <t>前期着地予想と同一と仮定</t>
    <phoneticPr fontId="3"/>
  </si>
  <si>
    <t>理由：</t>
    <phoneticPr fontId="3"/>
  </si>
  <si>
    <t>営業利益</t>
    <phoneticPr fontId="3"/>
  </si>
  <si>
    <t>経常利益</t>
    <phoneticPr fontId="3"/>
  </si>
  <si>
    <t>四半期純利益</t>
    <phoneticPr fontId="3"/>
  </si>
  <si>
    <t>１株当たり四半期純利益</t>
    <phoneticPr fontId="3"/>
  </si>
  <si>
    <t>決算確定値</t>
    <phoneticPr fontId="3"/>
  </si>
  <si>
    <t>通期業績予想</t>
    <phoneticPr fontId="3"/>
  </si>
  <si>
    <t>当期純利益</t>
    <phoneticPr fontId="3"/>
  </si>
  <si>
    <t>１株当たり当期純利益</t>
    <phoneticPr fontId="3"/>
  </si>
  <si>
    <r>
      <t>　　　　　　　　　　　　　　　　　　　　　　　　　　　　</t>
    </r>
    <r>
      <rPr>
        <u/>
        <sz val="20"/>
        <color theme="1"/>
        <rFont val="ＭＳ Ｐゴシック"/>
        <family val="3"/>
        <charset val="128"/>
        <scheme val="minor"/>
      </rPr>
      <t xml:space="preserve">月　次　着　地　予　想　報　告　書  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</si>
</sst>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.0%"/>
    <numFmt numFmtId="178" formatCode="#,##0.0;&quot;△ &quot;#,##0.0"/>
    <numFmt numFmtId="179" formatCode="#,##0.00;&quot;△ &quot;#,##0.00"/>
  </numFmts>
  <fonts count="29">
    <font>
      <sz val="11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u/>
      <sz val="2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i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i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i/>
      <sz val="11"/>
      <color rgb="FF0000FF"/>
      <name val="ＭＳ Ｐゴシック"/>
      <family val="3"/>
      <charset val="128"/>
      <scheme val="minor"/>
    </font>
    <font>
      <b/>
      <i/>
      <sz val="11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i/>
      <sz val="9"/>
      <color theme="1"/>
      <name val="ＭＳ Ｐゴシック"/>
      <family val="3"/>
      <charset val="128"/>
      <scheme val="minor"/>
    </font>
    <font>
      <b/>
      <i/>
      <sz val="11"/>
      <color rgb="FFC00000"/>
      <name val="ＭＳ Ｐゴシック"/>
      <family val="3"/>
      <charset val="128"/>
      <scheme val="minor"/>
    </font>
    <font>
      <i/>
      <sz val="11"/>
      <color rgb="FFC00000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b/>
      <i/>
      <sz val="9"/>
      <color rgb="FFC000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8FFFE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A7E8F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4" xfId="0" applyFont="1" applyBorder="1">
      <alignment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Border="1">
      <alignment vertical="center"/>
    </xf>
    <xf numFmtId="0" fontId="0" fillId="3" borderId="0" xfId="0" applyFill="1">
      <alignment vertical="center"/>
    </xf>
    <xf numFmtId="0" fontId="7" fillId="0" borderId="4" xfId="0" applyFont="1" applyBorder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16" fillId="3" borderId="0" xfId="0" applyFont="1" applyFill="1">
      <alignment vertical="center"/>
    </xf>
    <xf numFmtId="0" fontId="18" fillId="0" borderId="0" xfId="0" applyFont="1">
      <alignment vertical="center"/>
    </xf>
    <xf numFmtId="0" fontId="4" fillId="0" borderId="3" xfId="0" applyFont="1" applyBorder="1">
      <alignment vertical="center"/>
    </xf>
    <xf numFmtId="0" fontId="10" fillId="0" borderId="4" xfId="0" applyFont="1" applyBorder="1" applyAlignment="1">
      <alignment horizontal="left" vertical="center"/>
    </xf>
    <xf numFmtId="0" fontId="9" fillId="0" borderId="1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9" fillId="3" borderId="0" xfId="0" applyFont="1" applyFill="1">
      <alignment vertical="center"/>
    </xf>
    <xf numFmtId="0" fontId="12" fillId="3" borderId="4" xfId="0" applyFont="1" applyFill="1" applyBorder="1" applyAlignment="1">
      <alignment horizontal="center" vertical="center"/>
    </xf>
    <xf numFmtId="0" fontId="20" fillId="3" borderId="0" xfId="0" applyFont="1" applyFill="1">
      <alignment vertical="center"/>
    </xf>
    <xf numFmtId="0" fontId="12" fillId="8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2" fillId="3" borderId="0" xfId="0" applyFont="1" applyFill="1">
      <alignment vertical="center"/>
    </xf>
    <xf numFmtId="0" fontId="0" fillId="3" borderId="0" xfId="0" applyFill="1" applyAlignment="1">
      <alignment vertical="center" shrinkToFit="1"/>
    </xf>
    <xf numFmtId="0" fontId="19" fillId="3" borderId="0" xfId="0" applyFont="1" applyFill="1" applyAlignment="1">
      <alignment vertical="center" shrinkToFit="1"/>
    </xf>
    <xf numFmtId="176" fontId="17" fillId="3" borderId="0" xfId="0" applyNumberFormat="1" applyFont="1" applyFill="1" applyBorder="1" applyAlignment="1">
      <alignment horizontal="right" vertical="center"/>
    </xf>
    <xf numFmtId="0" fontId="20" fillId="3" borderId="0" xfId="0" applyFont="1" applyFill="1" applyAlignment="1">
      <alignment vertical="center" shrinkToFit="1"/>
    </xf>
    <xf numFmtId="0" fontId="4" fillId="0" borderId="0" xfId="0" applyFont="1" applyFill="1" applyBorder="1">
      <alignment vertical="center"/>
    </xf>
    <xf numFmtId="0" fontId="6" fillId="0" borderId="0" xfId="0" applyFo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24" fillId="3" borderId="0" xfId="0" applyFont="1" applyFill="1">
      <alignment vertical="center"/>
    </xf>
    <xf numFmtId="17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26" fillId="3" borderId="0" xfId="0" applyFont="1" applyFill="1">
      <alignment vertical="center"/>
    </xf>
    <xf numFmtId="0" fontId="28" fillId="3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2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25" fillId="3" borderId="1" xfId="0" applyFont="1" applyFill="1" applyBorder="1" applyAlignment="1">
      <alignment horizontal="center" vertical="center" shrinkToFit="1"/>
    </xf>
    <xf numFmtId="0" fontId="11" fillId="3" borderId="2" xfId="0" applyFont="1" applyFill="1" applyBorder="1" applyAlignment="1">
      <alignment horizontal="center" vertical="center" shrinkToFit="1"/>
    </xf>
    <xf numFmtId="0" fontId="11" fillId="3" borderId="3" xfId="0" applyFont="1" applyFill="1" applyBorder="1" applyAlignment="1">
      <alignment horizontal="center" vertical="center" shrinkToFit="1"/>
    </xf>
    <xf numFmtId="0" fontId="13" fillId="5" borderId="5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shrinkToFit="1"/>
    </xf>
    <xf numFmtId="0" fontId="13" fillId="6" borderId="2" xfId="0" applyFont="1" applyFill="1" applyBorder="1" applyAlignment="1">
      <alignment horizontal="center" vertical="center" shrinkToFit="1"/>
    </xf>
    <xf numFmtId="0" fontId="13" fillId="6" borderId="3" xfId="0" applyFont="1" applyFill="1" applyBorder="1" applyAlignment="1">
      <alignment horizontal="center" vertical="center" shrinkToFit="1"/>
    </xf>
    <xf numFmtId="0" fontId="12" fillId="3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3" fillId="10" borderId="19" xfId="0" applyFont="1" applyFill="1" applyBorder="1" applyAlignment="1">
      <alignment horizontal="center" vertical="center"/>
    </xf>
    <xf numFmtId="0" fontId="13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0" fontId="13" fillId="10" borderId="13" xfId="0" applyFont="1" applyFill="1" applyBorder="1" applyAlignment="1">
      <alignment horizontal="center" vertical="center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10" borderId="13" xfId="0" applyFont="1" applyFill="1" applyBorder="1" applyAlignment="1">
      <alignment horizontal="center" vertical="center" shrinkToFit="1"/>
    </xf>
    <xf numFmtId="0" fontId="13" fillId="6" borderId="14" xfId="0" applyFont="1" applyFill="1" applyBorder="1" applyAlignment="1">
      <alignment horizontal="center" vertical="center" shrinkToFit="1"/>
    </xf>
    <xf numFmtId="0" fontId="13" fillId="6" borderId="15" xfId="0" applyFont="1" applyFill="1" applyBorder="1" applyAlignment="1">
      <alignment horizontal="center" vertical="center" shrinkToFit="1"/>
    </xf>
    <xf numFmtId="0" fontId="15" fillId="7" borderId="13" xfId="0" applyFont="1" applyFill="1" applyBorder="1" applyAlignment="1">
      <alignment horizontal="center" vertical="center"/>
    </xf>
    <xf numFmtId="0" fontId="15" fillId="7" borderId="14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 shrinkToFit="1"/>
    </xf>
    <xf numFmtId="0" fontId="4" fillId="0" borderId="12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 shrinkToFit="1"/>
    </xf>
    <xf numFmtId="0" fontId="15" fillId="7" borderId="1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 shrinkToFit="1"/>
    </xf>
    <xf numFmtId="0" fontId="13" fillId="5" borderId="22" xfId="0" applyFont="1" applyFill="1" applyBorder="1" applyAlignment="1">
      <alignment horizontal="center" vertical="center" shrinkToFit="1"/>
    </xf>
    <xf numFmtId="0" fontId="13" fillId="5" borderId="23" xfId="0" applyFont="1" applyFill="1" applyBorder="1" applyAlignment="1">
      <alignment horizontal="center" vertical="center" shrinkToFit="1"/>
    </xf>
    <xf numFmtId="0" fontId="13" fillId="5" borderId="13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3" fillId="10" borderId="21" xfId="0" applyFont="1" applyFill="1" applyBorder="1" applyAlignment="1">
      <alignment horizontal="center" vertical="center" shrinkToFit="1"/>
    </xf>
    <xf numFmtId="0" fontId="17" fillId="6" borderId="22" xfId="0" applyFont="1" applyFill="1" applyBorder="1" applyAlignment="1">
      <alignment horizontal="center" vertical="center" shrinkToFit="1"/>
    </xf>
    <xf numFmtId="0" fontId="17" fillId="6" borderId="23" xfId="0" applyFont="1" applyFill="1" applyBorder="1" applyAlignment="1">
      <alignment horizontal="center" vertical="center" shrinkToFit="1"/>
    </xf>
    <xf numFmtId="0" fontId="17" fillId="6" borderId="14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right" vertical="center"/>
    </xf>
    <xf numFmtId="176" fontId="15" fillId="3" borderId="2" xfId="0" applyNumberFormat="1" applyFont="1" applyFill="1" applyBorder="1" applyAlignment="1">
      <alignment horizontal="right" vertical="center"/>
    </xf>
    <xf numFmtId="176" fontId="15" fillId="3" borderId="3" xfId="0" applyNumberFormat="1" applyFont="1" applyFill="1" applyBorder="1" applyAlignment="1">
      <alignment horizontal="right" vertical="center"/>
    </xf>
    <xf numFmtId="176" fontId="17" fillId="7" borderId="1" xfId="0" applyNumberFormat="1" applyFont="1" applyFill="1" applyBorder="1" applyAlignment="1">
      <alignment horizontal="right" vertical="center"/>
    </xf>
    <xf numFmtId="176" fontId="17" fillId="7" borderId="2" xfId="0" applyNumberFormat="1" applyFont="1" applyFill="1" applyBorder="1" applyAlignment="1">
      <alignment horizontal="right" vertical="center"/>
    </xf>
    <xf numFmtId="176" fontId="17" fillId="7" borderId="3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76" fontId="25" fillId="8" borderId="1" xfId="0" applyNumberFormat="1" applyFont="1" applyFill="1" applyBorder="1" applyAlignment="1">
      <alignment horizontal="right" vertical="center"/>
    </xf>
    <xf numFmtId="176" fontId="11" fillId="8" borderId="2" xfId="0" applyNumberFormat="1" applyFont="1" applyFill="1" applyBorder="1" applyAlignment="1">
      <alignment horizontal="right" vertical="center"/>
    </xf>
    <xf numFmtId="176" fontId="11" fillId="8" borderId="3" xfId="0" applyNumberFormat="1" applyFont="1" applyFill="1" applyBorder="1" applyAlignment="1">
      <alignment horizontal="right" vertical="center"/>
    </xf>
    <xf numFmtId="176" fontId="25" fillId="3" borderId="1" xfId="0" applyNumberFormat="1" applyFont="1" applyFill="1" applyBorder="1" applyAlignment="1">
      <alignment horizontal="right" vertical="center"/>
    </xf>
    <xf numFmtId="176" fontId="11" fillId="3" borderId="2" xfId="0" applyNumberFormat="1" applyFont="1" applyFill="1" applyBorder="1" applyAlignment="1">
      <alignment horizontal="right" vertical="center"/>
    </xf>
    <xf numFmtId="176" fontId="11" fillId="3" borderId="3" xfId="0" applyNumberFormat="1" applyFont="1" applyFill="1" applyBorder="1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176" fontId="17" fillId="3" borderId="1" xfId="0" applyNumberFormat="1" applyFont="1" applyFill="1" applyBorder="1" applyAlignment="1">
      <alignment horizontal="right" vertical="center"/>
    </xf>
    <xf numFmtId="176" fontId="17" fillId="3" borderId="2" xfId="0" applyNumberFormat="1" applyFont="1" applyFill="1" applyBorder="1" applyAlignment="1">
      <alignment horizontal="right" vertical="center"/>
    </xf>
    <xf numFmtId="176" fontId="17" fillId="3" borderId="3" xfId="0" applyNumberFormat="1" applyFont="1" applyFill="1" applyBorder="1" applyAlignment="1">
      <alignment horizontal="right" vertical="center"/>
    </xf>
    <xf numFmtId="177" fontId="4" fillId="3" borderId="1" xfId="0" applyNumberFormat="1" applyFont="1" applyFill="1" applyBorder="1" applyAlignment="1">
      <alignment horizontal="center" vertical="center" shrinkToFit="1"/>
    </xf>
    <xf numFmtId="177" fontId="4" fillId="3" borderId="3" xfId="0" applyNumberFormat="1" applyFont="1" applyFill="1" applyBorder="1" applyAlignment="1">
      <alignment horizontal="center" vertical="center" shrinkToFit="1"/>
    </xf>
    <xf numFmtId="177" fontId="4" fillId="7" borderId="1" xfId="0" applyNumberFormat="1" applyFont="1" applyFill="1" applyBorder="1" applyAlignment="1">
      <alignment horizontal="right" vertical="center" shrinkToFit="1"/>
    </xf>
    <xf numFmtId="177" fontId="4" fillId="7" borderId="3" xfId="0" applyNumberFormat="1" applyFont="1" applyFill="1" applyBorder="1" applyAlignment="1">
      <alignment horizontal="right" vertical="center" shrinkToFit="1"/>
    </xf>
    <xf numFmtId="177" fontId="4" fillId="3" borderId="1" xfId="0" applyNumberFormat="1" applyFont="1" applyFill="1" applyBorder="1" applyAlignment="1">
      <alignment horizontal="right" vertical="center" shrinkToFit="1"/>
    </xf>
    <xf numFmtId="177" fontId="4" fillId="3" borderId="3" xfId="0" applyNumberFormat="1" applyFont="1" applyFill="1" applyBorder="1" applyAlignment="1">
      <alignment horizontal="right" vertical="center" shrinkToFit="1"/>
    </xf>
    <xf numFmtId="176" fontId="21" fillId="10" borderId="1" xfId="0" applyNumberFormat="1" applyFont="1" applyFill="1" applyBorder="1" applyAlignment="1">
      <alignment horizontal="right" vertical="center"/>
    </xf>
    <xf numFmtId="176" fontId="21" fillId="6" borderId="2" xfId="0" applyNumberFormat="1" applyFont="1" applyFill="1" applyBorder="1" applyAlignment="1">
      <alignment horizontal="right" vertical="center"/>
    </xf>
    <xf numFmtId="176" fontId="21" fillId="6" borderId="3" xfId="0" applyNumberFormat="1" applyFont="1" applyFill="1" applyBorder="1" applyAlignment="1">
      <alignment horizontal="right" vertical="center"/>
    </xf>
    <xf numFmtId="176" fontId="13" fillId="5" borderId="1" xfId="0" applyNumberFormat="1" applyFont="1" applyFill="1" applyBorder="1" applyAlignment="1">
      <alignment horizontal="right" vertical="center"/>
    </xf>
    <xf numFmtId="176" fontId="13" fillId="5" borderId="2" xfId="0" applyNumberFormat="1" applyFont="1" applyFill="1" applyBorder="1" applyAlignment="1">
      <alignment horizontal="right" vertical="center"/>
    </xf>
    <xf numFmtId="176" fontId="13" fillId="5" borderId="3" xfId="0" applyNumberFormat="1" applyFont="1" applyFill="1" applyBorder="1" applyAlignment="1">
      <alignment horizontal="right" vertical="center"/>
    </xf>
    <xf numFmtId="176" fontId="17" fillId="3" borderId="1" xfId="0" applyNumberFormat="1" applyFont="1" applyFill="1" applyBorder="1" applyAlignment="1">
      <alignment horizontal="right" vertical="center" shrinkToFit="1"/>
    </xf>
    <xf numFmtId="176" fontId="17" fillId="3" borderId="2" xfId="0" applyNumberFormat="1" applyFont="1" applyFill="1" applyBorder="1" applyAlignment="1">
      <alignment horizontal="right" vertical="center" shrinkToFit="1"/>
    </xf>
    <xf numFmtId="176" fontId="17" fillId="3" borderId="3" xfId="0" applyNumberFormat="1" applyFont="1" applyFill="1" applyBorder="1" applyAlignment="1">
      <alignment horizontal="right" vertical="center" shrinkToFit="1"/>
    </xf>
    <xf numFmtId="0" fontId="13" fillId="10" borderId="1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177" fontId="4" fillId="8" borderId="1" xfId="0" applyNumberFormat="1" applyFont="1" applyFill="1" applyBorder="1" applyAlignment="1">
      <alignment horizontal="right" vertical="center" shrinkToFit="1"/>
    </xf>
    <xf numFmtId="177" fontId="4" fillId="8" borderId="3" xfId="0" applyNumberFormat="1" applyFont="1" applyFill="1" applyBorder="1" applyAlignment="1">
      <alignment horizontal="right" vertical="center" shrinkToFit="1"/>
    </xf>
    <xf numFmtId="177" fontId="25" fillId="3" borderId="1" xfId="0" applyNumberFormat="1" applyFont="1" applyFill="1" applyBorder="1" applyAlignment="1">
      <alignment horizontal="center" vertical="center" shrinkToFit="1"/>
    </xf>
    <xf numFmtId="177" fontId="11" fillId="3" borderId="3" xfId="0" applyNumberFormat="1" applyFont="1" applyFill="1" applyBorder="1" applyAlignment="1">
      <alignment horizontal="center" vertical="center" shrinkToFit="1"/>
    </xf>
    <xf numFmtId="177" fontId="15" fillId="3" borderId="1" xfId="0" applyNumberFormat="1" applyFont="1" applyFill="1" applyBorder="1" applyAlignment="1">
      <alignment horizontal="center" vertical="center" shrinkToFit="1"/>
    </xf>
    <xf numFmtId="177" fontId="15" fillId="3" borderId="3" xfId="0" applyNumberFormat="1" applyFont="1" applyFill="1" applyBorder="1" applyAlignment="1">
      <alignment horizontal="center" vertical="center" shrinkToFit="1"/>
    </xf>
    <xf numFmtId="177" fontId="21" fillId="10" borderId="1" xfId="0" applyNumberFormat="1" applyFont="1" applyFill="1" applyBorder="1" applyAlignment="1">
      <alignment horizontal="center" vertical="center" shrinkToFit="1"/>
    </xf>
    <xf numFmtId="177" fontId="21" fillId="6" borderId="3" xfId="0" applyNumberFormat="1" applyFont="1" applyFill="1" applyBorder="1" applyAlignment="1">
      <alignment horizontal="center" vertical="center" shrinkToFit="1"/>
    </xf>
    <xf numFmtId="177" fontId="13" fillId="5" borderId="1" xfId="0" applyNumberFormat="1" applyFont="1" applyFill="1" applyBorder="1" applyAlignment="1">
      <alignment horizontal="center" vertical="center" shrinkToFit="1"/>
    </xf>
    <xf numFmtId="177" fontId="13" fillId="5" borderId="3" xfId="0" applyNumberFormat="1" applyFont="1" applyFill="1" applyBorder="1" applyAlignment="1">
      <alignment horizontal="center" vertical="center" shrinkToFit="1"/>
    </xf>
    <xf numFmtId="177" fontId="17" fillId="3" borderId="1" xfId="0" applyNumberFormat="1" applyFont="1" applyFill="1" applyBorder="1" applyAlignment="1">
      <alignment horizontal="center" vertical="center" shrinkToFit="1"/>
    </xf>
    <xf numFmtId="177" fontId="17" fillId="3" borderId="3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77" fontId="17" fillId="8" borderId="1" xfId="0" applyNumberFormat="1" applyFont="1" applyFill="1" applyBorder="1" applyAlignment="1">
      <alignment horizontal="center" vertical="center" shrinkToFit="1"/>
    </xf>
    <xf numFmtId="177" fontId="17" fillId="8" borderId="3" xfId="0" applyNumberFormat="1" applyFont="1" applyFill="1" applyBorder="1" applyAlignment="1">
      <alignment horizontal="center" vertical="center" shrinkToFit="1"/>
    </xf>
    <xf numFmtId="176" fontId="25" fillId="2" borderId="1" xfId="0" applyNumberFormat="1" applyFont="1" applyFill="1" applyBorder="1" applyAlignment="1">
      <alignment horizontal="right" vertical="center"/>
    </xf>
    <xf numFmtId="176" fontId="11" fillId="2" borderId="2" xfId="0" applyNumberFormat="1" applyFont="1" applyFill="1" applyBorder="1" applyAlignment="1">
      <alignment horizontal="right" vertical="center"/>
    </xf>
    <xf numFmtId="176" fontId="11" fillId="2" borderId="3" xfId="0" applyNumberFormat="1" applyFont="1" applyFill="1" applyBorder="1" applyAlignment="1">
      <alignment horizontal="right" vertical="center"/>
    </xf>
    <xf numFmtId="176" fontId="15" fillId="2" borderId="1" xfId="0" applyNumberFormat="1" applyFont="1" applyFill="1" applyBorder="1" applyAlignment="1">
      <alignment horizontal="right" vertical="center"/>
    </xf>
    <xf numFmtId="176" fontId="15" fillId="2" borderId="2" xfId="0" applyNumberFormat="1" applyFont="1" applyFill="1" applyBorder="1" applyAlignment="1">
      <alignment horizontal="right" vertical="center"/>
    </xf>
    <xf numFmtId="176" fontId="15" fillId="2" borderId="3" xfId="0" applyNumberFormat="1" applyFont="1" applyFill="1" applyBorder="1" applyAlignment="1">
      <alignment horizontal="right" vertical="center"/>
    </xf>
    <xf numFmtId="176" fontId="15" fillId="8" borderId="1" xfId="0" applyNumberFormat="1" applyFont="1" applyFill="1" applyBorder="1" applyAlignment="1">
      <alignment horizontal="right" vertical="center"/>
    </xf>
    <xf numFmtId="176" fontId="15" fillId="8" borderId="2" xfId="0" applyNumberFormat="1" applyFont="1" applyFill="1" applyBorder="1" applyAlignment="1">
      <alignment horizontal="right" vertical="center"/>
    </xf>
    <xf numFmtId="176" fontId="15" fillId="8" borderId="3" xfId="0" applyNumberFormat="1" applyFont="1" applyFill="1" applyBorder="1" applyAlignment="1">
      <alignment horizontal="right" vertical="center"/>
    </xf>
    <xf numFmtId="178" fontId="13" fillId="5" borderId="1" xfId="0" applyNumberFormat="1" applyFont="1" applyFill="1" applyBorder="1" applyAlignment="1">
      <alignment horizontal="right" vertical="center"/>
    </xf>
    <xf numFmtId="178" fontId="13" fillId="5" borderId="2" xfId="0" applyNumberFormat="1" applyFont="1" applyFill="1" applyBorder="1" applyAlignment="1">
      <alignment horizontal="right" vertical="center"/>
    </xf>
    <xf numFmtId="178" fontId="13" fillId="5" borderId="3" xfId="0" applyNumberFormat="1" applyFont="1" applyFill="1" applyBorder="1" applyAlignment="1">
      <alignment horizontal="right" vertical="center"/>
    </xf>
    <xf numFmtId="178" fontId="25" fillId="3" borderId="1" xfId="0" applyNumberFormat="1" applyFont="1" applyFill="1" applyBorder="1" applyAlignment="1">
      <alignment horizontal="right" vertical="center"/>
    </xf>
    <xf numFmtId="178" fontId="11" fillId="3" borderId="2" xfId="0" applyNumberFormat="1" applyFont="1" applyFill="1" applyBorder="1" applyAlignment="1">
      <alignment horizontal="right" vertical="center"/>
    </xf>
    <xf numFmtId="178" fontId="11" fillId="3" borderId="3" xfId="0" applyNumberFormat="1" applyFont="1" applyFill="1" applyBorder="1" applyAlignment="1">
      <alignment horizontal="right" vertical="center"/>
    </xf>
    <xf numFmtId="178" fontId="15" fillId="3" borderId="1" xfId="0" applyNumberFormat="1" applyFont="1" applyFill="1" applyBorder="1" applyAlignment="1">
      <alignment horizontal="right" vertical="center"/>
    </xf>
    <xf numFmtId="178" fontId="15" fillId="3" borderId="2" xfId="0" applyNumberFormat="1" applyFont="1" applyFill="1" applyBorder="1" applyAlignment="1">
      <alignment horizontal="right" vertical="center"/>
    </xf>
    <xf numFmtId="178" fontId="15" fillId="3" borderId="3" xfId="0" applyNumberFormat="1" applyFont="1" applyFill="1" applyBorder="1" applyAlignment="1">
      <alignment horizontal="right" vertical="center"/>
    </xf>
    <xf numFmtId="178" fontId="21" fillId="10" borderId="1" xfId="0" applyNumberFormat="1" applyFont="1" applyFill="1" applyBorder="1" applyAlignment="1">
      <alignment horizontal="right" vertical="center"/>
    </xf>
    <xf numFmtId="178" fontId="21" fillId="6" borderId="2" xfId="0" applyNumberFormat="1" applyFont="1" applyFill="1" applyBorder="1" applyAlignment="1">
      <alignment horizontal="right" vertical="center"/>
    </xf>
    <xf numFmtId="178" fontId="21" fillId="6" borderId="3" xfId="0" applyNumberFormat="1" applyFont="1" applyFill="1" applyBorder="1" applyAlignment="1">
      <alignment horizontal="right" vertical="center"/>
    </xf>
    <xf numFmtId="178" fontId="17" fillId="3" borderId="1" xfId="0" applyNumberFormat="1" applyFont="1" applyFill="1" applyBorder="1" applyAlignment="1">
      <alignment horizontal="right" vertical="center"/>
    </xf>
    <xf numFmtId="178" fontId="17" fillId="3" borderId="2" xfId="0" applyNumberFormat="1" applyFont="1" applyFill="1" applyBorder="1" applyAlignment="1">
      <alignment horizontal="right" vertical="center"/>
    </xf>
    <xf numFmtId="178" fontId="17" fillId="3" borderId="3" xfId="0" applyNumberFormat="1" applyFont="1" applyFill="1" applyBorder="1" applyAlignment="1">
      <alignment horizontal="right" vertical="center"/>
    </xf>
    <xf numFmtId="176" fontId="15" fillId="3" borderId="1" xfId="0" applyNumberFormat="1" applyFont="1" applyFill="1" applyBorder="1" applyAlignment="1">
      <alignment horizontal="right" vertical="center" shrinkToFit="1"/>
    </xf>
    <xf numFmtId="176" fontId="15" fillId="3" borderId="2" xfId="0" applyNumberFormat="1" applyFont="1" applyFill="1" applyBorder="1" applyAlignment="1">
      <alignment horizontal="right" vertical="center" shrinkToFit="1"/>
    </xf>
    <xf numFmtId="176" fontId="15" fillId="3" borderId="3" xfId="0" applyNumberFormat="1" applyFont="1" applyFill="1" applyBorder="1" applyAlignment="1">
      <alignment horizontal="right" vertical="center" shrinkToFit="1"/>
    </xf>
    <xf numFmtId="176" fontId="25" fillId="3" borderId="1" xfId="0" applyNumberFormat="1" applyFont="1" applyFill="1" applyBorder="1" applyAlignment="1">
      <alignment horizontal="right" vertical="center" shrinkToFit="1"/>
    </xf>
    <xf numFmtId="176" fontId="11" fillId="3" borderId="2" xfId="0" applyNumberFormat="1" applyFont="1" applyFill="1" applyBorder="1" applyAlignment="1">
      <alignment horizontal="right" vertical="center" shrinkToFit="1"/>
    </xf>
    <xf numFmtId="176" fontId="11" fillId="3" borderId="3" xfId="0" applyNumberFormat="1" applyFont="1" applyFill="1" applyBorder="1" applyAlignment="1">
      <alignment horizontal="right" vertical="center" shrinkToFit="1"/>
    </xf>
    <xf numFmtId="179" fontId="21" fillId="10" borderId="1" xfId="0" applyNumberFormat="1" applyFont="1" applyFill="1" applyBorder="1" applyAlignment="1">
      <alignment horizontal="right" vertical="center" shrinkToFit="1"/>
    </xf>
    <xf numFmtId="179" fontId="21" fillId="6" borderId="2" xfId="0" applyNumberFormat="1" applyFont="1" applyFill="1" applyBorder="1" applyAlignment="1">
      <alignment horizontal="right" vertical="center" shrinkToFit="1"/>
    </xf>
    <xf numFmtId="179" fontId="21" fillId="6" borderId="3" xfId="0" applyNumberFormat="1" applyFont="1" applyFill="1" applyBorder="1" applyAlignment="1">
      <alignment horizontal="right" vertical="center" shrinkToFit="1"/>
    </xf>
    <xf numFmtId="179" fontId="13" fillId="5" borderId="1" xfId="0" applyNumberFormat="1" applyFont="1" applyFill="1" applyBorder="1" applyAlignment="1">
      <alignment horizontal="right" vertical="center" shrinkToFit="1"/>
    </xf>
    <xf numFmtId="179" fontId="13" fillId="5" borderId="2" xfId="0" applyNumberFormat="1" applyFont="1" applyFill="1" applyBorder="1" applyAlignment="1">
      <alignment horizontal="right" vertical="center" shrinkToFit="1"/>
    </xf>
    <xf numFmtId="179" fontId="13" fillId="5" borderId="3" xfId="0" applyNumberFormat="1" applyFont="1" applyFill="1" applyBorder="1" applyAlignment="1">
      <alignment horizontal="right" vertical="center" shrinkToFit="1"/>
    </xf>
    <xf numFmtId="179" fontId="25" fillId="3" borderId="1" xfId="0" applyNumberFormat="1" applyFont="1" applyFill="1" applyBorder="1" applyAlignment="1">
      <alignment horizontal="right" vertical="center" shrinkToFit="1"/>
    </xf>
    <xf numFmtId="179" fontId="11" fillId="3" borderId="2" xfId="0" applyNumberFormat="1" applyFont="1" applyFill="1" applyBorder="1" applyAlignment="1">
      <alignment horizontal="right" vertical="center" shrinkToFit="1"/>
    </xf>
    <xf numFmtId="179" fontId="11" fillId="3" borderId="3" xfId="0" applyNumberFormat="1" applyFont="1" applyFill="1" applyBorder="1" applyAlignment="1">
      <alignment horizontal="right" vertical="center" shrinkToFit="1"/>
    </xf>
    <xf numFmtId="179" fontId="15" fillId="3" borderId="1" xfId="0" applyNumberFormat="1" applyFont="1" applyFill="1" applyBorder="1" applyAlignment="1">
      <alignment horizontal="right" vertical="center" shrinkToFit="1"/>
    </xf>
    <xf numFmtId="179" fontId="15" fillId="3" borderId="2" xfId="0" applyNumberFormat="1" applyFont="1" applyFill="1" applyBorder="1" applyAlignment="1">
      <alignment horizontal="right" vertical="center" shrinkToFit="1"/>
    </xf>
    <xf numFmtId="179" fontId="15" fillId="3" borderId="3" xfId="0" applyNumberFormat="1" applyFont="1" applyFill="1" applyBorder="1" applyAlignment="1">
      <alignment horizontal="right" vertical="center" shrinkToFit="1"/>
    </xf>
    <xf numFmtId="179" fontId="17" fillId="3" borderId="1" xfId="0" applyNumberFormat="1" applyFont="1" applyFill="1" applyBorder="1" applyAlignment="1">
      <alignment horizontal="right" vertical="center" shrinkToFit="1"/>
    </xf>
    <xf numFmtId="179" fontId="17" fillId="3" borderId="2" xfId="0" applyNumberFormat="1" applyFont="1" applyFill="1" applyBorder="1" applyAlignment="1">
      <alignment horizontal="right" vertical="center" shrinkToFit="1"/>
    </xf>
    <xf numFmtId="179" fontId="17" fillId="3" borderId="3" xfId="0" applyNumberFormat="1" applyFont="1" applyFill="1" applyBorder="1" applyAlignment="1">
      <alignment horizontal="right" vertical="center" shrinkToFit="1"/>
    </xf>
    <xf numFmtId="0" fontId="13" fillId="5" borderId="1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left" vertical="top"/>
    </xf>
    <xf numFmtId="0" fontId="13" fillId="5" borderId="2" xfId="0" applyFont="1" applyFill="1" applyBorder="1" applyAlignment="1">
      <alignment horizontal="left" vertical="top"/>
    </xf>
    <xf numFmtId="0" fontId="13" fillId="5" borderId="3" xfId="0" applyFont="1" applyFill="1" applyBorder="1" applyAlignment="1">
      <alignment horizontal="left" vertical="top"/>
    </xf>
    <xf numFmtId="56" fontId="4" fillId="0" borderId="1" xfId="0" applyNumberFormat="1" applyFont="1" applyBorder="1" applyAlignment="1">
      <alignment horizontal="center" vertical="center"/>
    </xf>
    <xf numFmtId="56" fontId="4" fillId="0" borderId="2" xfId="0" applyNumberFormat="1" applyFont="1" applyBorder="1" applyAlignment="1">
      <alignment horizontal="center" vertical="center"/>
    </xf>
    <xf numFmtId="56" fontId="4" fillId="0" borderId="3" xfId="0" applyNumberFormat="1" applyFont="1" applyBorder="1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 shrinkToFit="1"/>
    </xf>
    <xf numFmtId="56" fontId="4" fillId="0" borderId="2" xfId="0" applyNumberFormat="1" applyFont="1" applyBorder="1" applyAlignment="1">
      <alignment horizontal="center" vertical="center" shrinkToFit="1"/>
    </xf>
    <xf numFmtId="56" fontId="4" fillId="0" borderId="3" xfId="0" applyNumberFormat="1" applyFont="1" applyBorder="1" applyAlignment="1">
      <alignment horizontal="center" vertical="center" shrinkToFit="1"/>
    </xf>
    <xf numFmtId="0" fontId="13" fillId="5" borderId="1" xfId="0" applyFont="1" applyFill="1" applyBorder="1" applyAlignment="1">
      <alignment horizontal="center" vertical="center" shrinkToFit="1"/>
    </xf>
    <xf numFmtId="0" fontId="13" fillId="5" borderId="3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176" fontId="4" fillId="3" borderId="1" xfId="0" applyNumberFormat="1" applyFont="1" applyFill="1" applyBorder="1" applyAlignment="1">
      <alignment horizontal="right" vertical="center"/>
    </xf>
    <xf numFmtId="176" fontId="4" fillId="3" borderId="2" xfId="0" applyNumberFormat="1" applyFont="1" applyFill="1" applyBorder="1" applyAlignment="1">
      <alignment horizontal="right" vertical="center"/>
    </xf>
    <xf numFmtId="176" fontId="4" fillId="3" borderId="3" xfId="0" applyNumberFormat="1" applyFont="1" applyFill="1" applyBorder="1" applyAlignment="1">
      <alignment horizontal="right" vertical="center"/>
    </xf>
    <xf numFmtId="176" fontId="4" fillId="3" borderId="1" xfId="0" applyNumberFormat="1" applyFont="1" applyFill="1" applyBorder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176" fontId="27" fillId="3" borderId="1" xfId="0" applyNumberFormat="1" applyFont="1" applyFill="1" applyBorder="1" applyAlignment="1">
      <alignment horizontal="right" vertical="center" shrinkToFit="1"/>
    </xf>
    <xf numFmtId="176" fontId="23" fillId="3" borderId="2" xfId="0" applyNumberFormat="1" applyFont="1" applyFill="1" applyBorder="1" applyAlignment="1">
      <alignment horizontal="right" vertical="center" shrinkToFit="1"/>
    </xf>
    <xf numFmtId="176" fontId="23" fillId="3" borderId="3" xfId="0" applyNumberFormat="1" applyFont="1" applyFill="1" applyBorder="1" applyAlignment="1">
      <alignment horizontal="right" vertical="center" shrinkToFit="1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/>
    </xf>
    <xf numFmtId="176" fontId="15" fillId="11" borderId="1" xfId="0" applyNumberFormat="1" applyFont="1" applyFill="1" applyBorder="1" applyAlignment="1">
      <alignment horizontal="right" vertical="center"/>
    </xf>
    <xf numFmtId="176" fontId="15" fillId="4" borderId="2" xfId="0" applyNumberFormat="1" applyFont="1" applyFill="1" applyBorder="1" applyAlignment="1">
      <alignment horizontal="right" vertical="center"/>
    </xf>
    <xf numFmtId="176" fontId="15" fillId="4" borderId="3" xfId="0" applyNumberFormat="1" applyFont="1" applyFill="1" applyBorder="1" applyAlignment="1">
      <alignment horizontal="right" vertical="center"/>
    </xf>
    <xf numFmtId="177" fontId="15" fillId="9" borderId="1" xfId="0" applyNumberFormat="1" applyFont="1" applyFill="1" applyBorder="1" applyAlignment="1">
      <alignment horizontal="center" vertical="center" shrinkToFit="1"/>
    </xf>
    <xf numFmtId="177" fontId="15" fillId="9" borderId="3" xfId="0" applyNumberFormat="1" applyFont="1" applyFill="1" applyBorder="1" applyAlignment="1">
      <alignment horizontal="center" vertical="center" shrinkToFit="1"/>
    </xf>
    <xf numFmtId="176" fontId="13" fillId="5" borderId="1" xfId="0" applyNumberFormat="1" applyFont="1" applyFill="1" applyBorder="1" applyAlignment="1">
      <alignment horizontal="center" vertical="center"/>
    </xf>
    <xf numFmtId="176" fontId="13" fillId="5" borderId="2" xfId="0" applyNumberFormat="1" applyFont="1" applyFill="1" applyBorder="1" applyAlignment="1">
      <alignment horizontal="center" vertical="center"/>
    </xf>
    <xf numFmtId="176" fontId="13" fillId="5" borderId="3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shrinkToFit="1"/>
    </xf>
    <xf numFmtId="176" fontId="21" fillId="5" borderId="1" xfId="0" applyNumberFormat="1" applyFont="1" applyFill="1" applyBorder="1" applyAlignment="1">
      <alignment horizontal="right" vertical="center"/>
    </xf>
    <xf numFmtId="176" fontId="21" fillId="5" borderId="2" xfId="0" applyNumberFormat="1" applyFont="1" applyFill="1" applyBorder="1" applyAlignment="1">
      <alignment horizontal="right" vertical="center"/>
    </xf>
    <xf numFmtId="176" fontId="21" fillId="5" borderId="3" xfId="0" applyNumberFormat="1" applyFont="1" applyFill="1" applyBorder="1" applyAlignment="1">
      <alignment horizontal="right" vertical="center"/>
    </xf>
    <xf numFmtId="176" fontId="25" fillId="7" borderId="1" xfId="0" applyNumberFormat="1" applyFont="1" applyFill="1" applyBorder="1" applyAlignment="1">
      <alignment horizontal="right" vertical="center"/>
    </xf>
    <xf numFmtId="176" fontId="11" fillId="7" borderId="2" xfId="0" applyNumberFormat="1" applyFont="1" applyFill="1" applyBorder="1" applyAlignment="1">
      <alignment horizontal="right" vertical="center"/>
    </xf>
    <xf numFmtId="176" fontId="11" fillId="7" borderId="3" xfId="0" applyNumberFormat="1" applyFont="1" applyFill="1" applyBorder="1" applyAlignment="1">
      <alignment horizontal="right" vertical="center"/>
    </xf>
    <xf numFmtId="177" fontId="25" fillId="2" borderId="1" xfId="0" applyNumberFormat="1" applyFont="1" applyFill="1" applyBorder="1" applyAlignment="1">
      <alignment horizontal="center" vertical="center" shrinkToFit="1"/>
    </xf>
    <xf numFmtId="177" fontId="11" fillId="2" borderId="3" xfId="0" applyNumberFormat="1" applyFont="1" applyFill="1" applyBorder="1" applyAlignment="1">
      <alignment horizontal="center" vertical="center" shrinkToFit="1"/>
    </xf>
    <xf numFmtId="177" fontId="15" fillId="9" borderId="2" xfId="0" applyNumberFormat="1" applyFont="1" applyFill="1" applyBorder="1" applyAlignment="1">
      <alignment horizontal="center" vertical="center" shrinkToFit="1"/>
    </xf>
    <xf numFmtId="0" fontId="4" fillId="11" borderId="1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left" vertical="top"/>
    </xf>
    <xf numFmtId="179" fontId="21" fillId="5" borderId="1" xfId="0" applyNumberFormat="1" applyFont="1" applyFill="1" applyBorder="1" applyAlignment="1">
      <alignment horizontal="right" vertical="center" shrinkToFit="1"/>
    </xf>
    <xf numFmtId="179" fontId="21" fillId="5" borderId="2" xfId="0" applyNumberFormat="1" applyFont="1" applyFill="1" applyBorder="1" applyAlignment="1">
      <alignment horizontal="right" vertical="center" shrinkToFit="1"/>
    </xf>
    <xf numFmtId="179" fontId="21" fillId="5" borderId="3" xfId="0" applyNumberFormat="1" applyFont="1" applyFill="1" applyBorder="1" applyAlignment="1">
      <alignment horizontal="right" vertical="center" shrinkToFit="1"/>
    </xf>
    <xf numFmtId="179" fontId="15" fillId="11" borderId="1" xfId="0" applyNumberFormat="1" applyFont="1" applyFill="1" applyBorder="1" applyAlignment="1">
      <alignment horizontal="right" vertical="center" shrinkToFit="1"/>
    </xf>
    <xf numFmtId="179" fontId="15" fillId="4" borderId="2" xfId="0" applyNumberFormat="1" applyFont="1" applyFill="1" applyBorder="1" applyAlignment="1">
      <alignment horizontal="right" vertical="center" shrinkToFit="1"/>
    </xf>
    <xf numFmtId="179" fontId="15" fillId="4" borderId="3" xfId="0" applyNumberFormat="1" applyFont="1" applyFill="1" applyBorder="1" applyAlignment="1">
      <alignment horizontal="right" vertical="center" shrinkToFit="1"/>
    </xf>
    <xf numFmtId="179" fontId="25" fillId="7" borderId="1" xfId="0" applyNumberFormat="1" applyFont="1" applyFill="1" applyBorder="1" applyAlignment="1">
      <alignment horizontal="right" vertical="center" shrinkToFit="1"/>
    </xf>
    <xf numFmtId="179" fontId="11" fillId="7" borderId="2" xfId="0" applyNumberFormat="1" applyFont="1" applyFill="1" applyBorder="1" applyAlignment="1">
      <alignment horizontal="right" vertical="center" shrinkToFit="1"/>
    </xf>
    <xf numFmtId="179" fontId="11" fillId="7" borderId="3" xfId="0" applyNumberFormat="1" applyFont="1" applyFill="1" applyBorder="1" applyAlignment="1">
      <alignment horizontal="right" vertical="center" shrinkToFit="1"/>
    </xf>
    <xf numFmtId="179" fontId="15" fillId="2" borderId="1" xfId="0" applyNumberFormat="1" applyFont="1" applyFill="1" applyBorder="1" applyAlignment="1">
      <alignment horizontal="right" vertical="center" shrinkToFit="1"/>
    </xf>
    <xf numFmtId="179" fontId="15" fillId="2" borderId="2" xfId="0" applyNumberFormat="1" applyFont="1" applyFill="1" applyBorder="1" applyAlignment="1">
      <alignment horizontal="right" vertical="center" shrinkToFit="1"/>
    </xf>
    <xf numFmtId="179" fontId="15" fillId="2" borderId="3" xfId="0" applyNumberFormat="1" applyFont="1" applyFill="1" applyBorder="1" applyAlignment="1">
      <alignment horizontal="right" vertical="center" shrinkToFit="1"/>
    </xf>
    <xf numFmtId="0" fontId="4" fillId="0" borderId="0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/>
    </xf>
    <xf numFmtId="0" fontId="13" fillId="5" borderId="3" xfId="0" applyFont="1" applyFill="1" applyBorder="1" applyAlignment="1">
      <alignment horizontal="center" vertical="top"/>
    </xf>
    <xf numFmtId="0" fontId="25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25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 shrinkToFit="1"/>
    </xf>
    <xf numFmtId="0" fontId="13" fillId="5" borderId="15" xfId="0" applyFont="1" applyFill="1" applyBorder="1" applyAlignment="1">
      <alignment horizontal="center" vertical="center" shrinkToFit="1"/>
    </xf>
    <xf numFmtId="176" fontId="13" fillId="10" borderId="1" xfId="0" applyNumberFormat="1" applyFont="1" applyFill="1" applyBorder="1" applyAlignment="1">
      <alignment horizontal="right" vertical="center"/>
    </xf>
    <xf numFmtId="176" fontId="13" fillId="6" borderId="2" xfId="0" applyNumberFormat="1" applyFont="1" applyFill="1" applyBorder="1" applyAlignment="1">
      <alignment horizontal="right" vertical="center"/>
    </xf>
    <xf numFmtId="176" fontId="13" fillId="6" borderId="3" xfId="0" applyNumberFormat="1" applyFont="1" applyFill="1" applyBorder="1" applyAlignment="1">
      <alignment horizontal="right" vertical="center"/>
    </xf>
    <xf numFmtId="179" fontId="13" fillId="10" borderId="1" xfId="0" applyNumberFormat="1" applyFont="1" applyFill="1" applyBorder="1" applyAlignment="1">
      <alignment horizontal="right" vertical="center" shrinkToFit="1"/>
    </xf>
    <xf numFmtId="179" fontId="13" fillId="6" borderId="2" xfId="0" applyNumberFormat="1" applyFont="1" applyFill="1" applyBorder="1" applyAlignment="1">
      <alignment horizontal="right" vertical="center" shrinkToFit="1"/>
    </xf>
    <xf numFmtId="179" fontId="13" fillId="6" borderId="3" xfId="0" applyNumberFormat="1" applyFont="1" applyFill="1" applyBorder="1" applyAlignment="1">
      <alignment horizontal="right" vertical="center" shrinkToFit="1"/>
    </xf>
    <xf numFmtId="179" fontId="15" fillId="11" borderId="1" xfId="0" applyNumberFormat="1" applyFont="1" applyFill="1" applyBorder="1" applyAlignment="1">
      <alignment horizontal="right" vertical="center"/>
    </xf>
    <xf numFmtId="179" fontId="15" fillId="4" borderId="2" xfId="0" applyNumberFormat="1" applyFont="1" applyFill="1" applyBorder="1" applyAlignment="1">
      <alignment horizontal="right" vertical="center"/>
    </xf>
    <xf numFmtId="179" fontId="15" fillId="4" borderId="3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A7E8F5"/>
      <color rgb="FFA8FFF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_tonaka\Desktop\16.6.10&#26376;&#27425;&#30528;&#22320;&#20104;&#24819;&#22577;&#21578;&#26360;\&#9734;&#25552;&#20986;&#29992;2016.5&#20104;&#31639;&#20250;&#35336;&#12456;&#12463;&#12473;&#12503;&#12524;&#12473;&#23566;&#20837;&#12539;&#36939;&#29992;&#12501;&#12525;&#12540;&#22259;&#65286;&#24115;&#31080;&#2036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bama\Documents\&#9734;&#9734;&#9734;&#26032;&#35215;&#38283;&#30330;(&#20104;&#31639;&#20250;&#35336;&#12471;&#12473;&#12486;&#12512;&#65289;\&#20104;&#31639;&#20316;&#25104;&#12471;&#12473;&#12486;&#12512;\&#9734;&#21942;&#26989;&#12484;&#12540;&#12523;\&#9734;IPO&#21521;&#36039;&#26009;\&#9734;&#9734;&#9734;&#9734;2016.5&#20104;&#31639;&#20250;&#35336;&#12456;&#12463;&#12473;&#12503;&#12524;&#12473;&#23566;&#20837;&#12539;&#36939;&#29992;&#12501;&#12525;&#12540;&#22259;&#65286;&#24115;&#31080;&#20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➀組織図"/>
      <sheetName val="➁年度予算作成"/>
      <sheetName val="③月次予実管理"/>
      <sheetName val="月次予算報告書"/>
      <sheetName val="④月次損益（発生）"/>
      <sheetName val="➄月次損益（発生内訳）"/>
      <sheetName val="➅月次損益（累計）"/>
      <sheetName val="⑦月次損益（累計内訳）"/>
      <sheetName val="⑧月次着地予想"/>
    </sheetNames>
    <sheetDataSet>
      <sheetData sheetId="0"/>
      <sheetData sheetId="1"/>
      <sheetData sheetId="2"/>
      <sheetData sheetId="3">
        <row r="19">
          <cell r="AY19">
            <v>980</v>
          </cell>
          <cell r="CS19">
            <v>1220</v>
          </cell>
          <cell r="DR19">
            <v>1010</v>
          </cell>
        </row>
        <row r="20">
          <cell r="AY20">
            <v>6250</v>
          </cell>
          <cell r="CS20">
            <v>7950</v>
          </cell>
          <cell r="DR20">
            <v>12950</v>
          </cell>
        </row>
        <row r="21">
          <cell r="AY21">
            <v>6430</v>
          </cell>
          <cell r="CS21">
            <v>7770</v>
          </cell>
          <cell r="DR21">
            <v>13060</v>
          </cell>
        </row>
        <row r="26">
          <cell r="AY26">
            <v>2350</v>
          </cell>
          <cell r="CS26">
            <v>2280</v>
          </cell>
          <cell r="DR26">
            <v>4480</v>
          </cell>
        </row>
        <row r="27">
          <cell r="AY27">
            <v>1100</v>
          </cell>
          <cell r="CS27">
            <v>1080</v>
          </cell>
          <cell r="DR27">
            <v>2100</v>
          </cell>
        </row>
        <row r="33">
          <cell r="AY33">
            <v>1535</v>
          </cell>
          <cell r="CS33">
            <v>1611</v>
          </cell>
          <cell r="DR33">
            <v>3095</v>
          </cell>
        </row>
        <row r="34">
          <cell r="AY34">
            <v>299</v>
          </cell>
          <cell r="CS34">
            <v>305</v>
          </cell>
        </row>
        <row r="35">
          <cell r="AY35">
            <v>5</v>
          </cell>
          <cell r="CS35">
            <v>6</v>
          </cell>
          <cell r="DR35">
            <v>7</v>
          </cell>
        </row>
        <row r="36">
          <cell r="AY36">
            <v>0</v>
          </cell>
          <cell r="CS36">
            <v>0</v>
          </cell>
          <cell r="DR36">
            <v>0</v>
          </cell>
        </row>
        <row r="39">
          <cell r="AY39">
            <v>118</v>
          </cell>
          <cell r="CS39">
            <v>120</v>
          </cell>
          <cell r="DR39">
            <v>239</v>
          </cell>
        </row>
        <row r="40">
          <cell r="AY40">
            <v>101</v>
          </cell>
          <cell r="CS40">
            <v>102</v>
          </cell>
          <cell r="DR40">
            <v>203</v>
          </cell>
        </row>
        <row r="41">
          <cell r="AY41">
            <v>91</v>
          </cell>
          <cell r="CS41">
            <v>96</v>
          </cell>
          <cell r="DR41">
            <v>189</v>
          </cell>
        </row>
        <row r="42">
          <cell r="AY42">
            <v>253</v>
          </cell>
          <cell r="CS42">
            <v>258</v>
          </cell>
          <cell r="DR42">
            <v>509</v>
          </cell>
        </row>
        <row r="45">
          <cell r="AY45">
            <v>181</v>
          </cell>
          <cell r="CS45">
            <v>186</v>
          </cell>
          <cell r="DR45">
            <v>366</v>
          </cell>
        </row>
        <row r="48">
          <cell r="AY48">
            <v>-105</v>
          </cell>
          <cell r="CS48">
            <v>-108</v>
          </cell>
          <cell r="DR48">
            <v>-158</v>
          </cell>
        </row>
        <row r="57">
          <cell r="AY57">
            <v>-3</v>
          </cell>
          <cell r="CS57">
            <v>0</v>
          </cell>
        </row>
        <row r="62">
          <cell r="AY62">
            <v>790</v>
          </cell>
          <cell r="CS62">
            <v>810</v>
          </cell>
          <cell r="DR62">
            <v>1590</v>
          </cell>
        </row>
        <row r="63">
          <cell r="CS63">
            <v>0</v>
          </cell>
          <cell r="DR63">
            <v>0</v>
          </cell>
        </row>
        <row r="70">
          <cell r="AY70">
            <v>100000</v>
          </cell>
        </row>
        <row r="71">
          <cell r="AY71">
            <v>2000</v>
          </cell>
        </row>
        <row r="72">
          <cell r="AY72">
            <v>98000</v>
          </cell>
        </row>
        <row r="76">
          <cell r="AY76">
            <v>1000</v>
          </cell>
        </row>
        <row r="77">
          <cell r="AY77">
            <v>3200</v>
          </cell>
        </row>
        <row r="78">
          <cell r="AY78">
            <v>400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➀組織図"/>
      <sheetName val="➁年度予算作成"/>
      <sheetName val="③月次予実管理"/>
      <sheetName val="④月次損益（発生）"/>
      <sheetName val="➄月次損益（発生内訳）"/>
      <sheetName val="➅月次損益（累計）"/>
      <sheetName val="⑦月次損益（累計内訳）"/>
      <sheetName val="⑧月次着地予想"/>
      <sheetName val="月次予算報告書"/>
    </sheetNames>
    <sheetDataSet>
      <sheetData sheetId="0"/>
      <sheetData sheetId="1"/>
      <sheetData sheetId="2"/>
      <sheetData sheetId="3">
        <row r="19">
          <cell r="R19">
            <v>1000</v>
          </cell>
        </row>
        <row r="20">
          <cell r="R20">
            <v>980</v>
          </cell>
        </row>
      </sheetData>
      <sheetData sheetId="4"/>
      <sheetData sheetId="5">
        <row r="18">
          <cell r="AG18">
            <v>980</v>
          </cell>
        </row>
        <row r="19">
          <cell r="AG19">
            <v>2030</v>
          </cell>
        </row>
        <row r="20">
          <cell r="AG20">
            <v>1980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112"/>
  <sheetViews>
    <sheetView tabSelected="1" workbookViewId="0"/>
  </sheetViews>
  <sheetFormatPr defaultRowHeight="13.5"/>
  <cols>
    <col min="1" max="1" width="3.375" customWidth="1"/>
    <col min="2" max="2" width="4.25" customWidth="1"/>
    <col min="3" max="11" width="3.375" customWidth="1"/>
    <col min="12" max="12" width="1.125" customWidth="1"/>
    <col min="13" max="13" width="3.375" customWidth="1"/>
    <col min="14" max="14" width="3.5" customWidth="1"/>
    <col min="15" max="15" width="2.375" customWidth="1"/>
    <col min="16" max="16" width="0.875" customWidth="1"/>
    <col min="17" max="17" width="1.625" customWidth="1"/>
    <col min="18" max="19" width="3.375" customWidth="1"/>
    <col min="20" max="20" width="1.125" customWidth="1"/>
    <col min="21" max="21" width="0.625" customWidth="1"/>
    <col min="22" max="23" width="3.375" customWidth="1"/>
    <col min="24" max="24" width="0.875" customWidth="1"/>
    <col min="25" max="26" width="3.375" customWidth="1"/>
    <col min="27" max="27" width="1.25" customWidth="1"/>
    <col min="28" max="29" width="3.375" customWidth="1"/>
    <col min="30" max="30" width="1.375" customWidth="1"/>
    <col min="31" max="31" width="2.625" customWidth="1"/>
    <col min="32" max="32" width="3.375" customWidth="1"/>
    <col min="33" max="33" width="1" customWidth="1"/>
    <col min="34" max="34" width="1.125" customWidth="1"/>
    <col min="35" max="36" width="3.375" customWidth="1"/>
    <col min="37" max="37" width="0.875" customWidth="1"/>
    <col min="38" max="39" width="3.375" customWidth="1"/>
    <col min="40" max="40" width="1" customWidth="1"/>
    <col min="41" max="42" width="3.375" customWidth="1"/>
    <col min="43" max="43" width="1.5" customWidth="1"/>
    <col min="44" max="45" width="3.375" customWidth="1"/>
    <col min="46" max="46" width="0.75" customWidth="1"/>
    <col min="47" max="47" width="1" customWidth="1"/>
    <col min="48" max="49" width="3.375" customWidth="1"/>
    <col min="50" max="50" width="1" customWidth="1"/>
    <col min="51" max="51" width="1.5" customWidth="1"/>
    <col min="52" max="52" width="3.375" customWidth="1"/>
    <col min="53" max="53" width="3.5" customWidth="1"/>
    <col min="54" max="54" width="1.5" customWidth="1"/>
    <col min="55" max="55" width="2" customWidth="1"/>
    <col min="56" max="59" width="3.375" customWidth="1"/>
    <col min="60" max="60" width="4.125" customWidth="1"/>
    <col min="61" max="62" width="3.375" customWidth="1"/>
    <col min="63" max="63" width="1" customWidth="1"/>
    <col min="64" max="64" width="0.875" customWidth="1"/>
    <col min="65" max="65" width="3.75" customWidth="1"/>
    <col min="66" max="66" width="3.625" customWidth="1"/>
    <col min="67" max="67" width="0.75" customWidth="1"/>
    <col min="68" max="68" width="1.125" customWidth="1"/>
    <col min="69" max="70" width="3.375" customWidth="1"/>
    <col min="71" max="71" width="1.125" customWidth="1"/>
    <col min="72" max="73" width="3.375" customWidth="1"/>
    <col min="74" max="74" width="1.5" customWidth="1"/>
    <col min="75" max="76" width="3.375" customWidth="1"/>
    <col min="77" max="77" width="2" customWidth="1"/>
    <col min="78" max="79" width="3.375" customWidth="1"/>
    <col min="80" max="80" width="2.375" customWidth="1"/>
    <col min="81" max="82" width="3.375" customWidth="1"/>
    <col min="83" max="83" width="0.625" customWidth="1"/>
    <col min="84" max="84" width="1.625" customWidth="1"/>
    <col min="85" max="86" width="3.375" customWidth="1"/>
    <col min="87" max="87" width="1.5" customWidth="1"/>
    <col min="88" max="89" width="3.375" customWidth="1"/>
    <col min="90" max="90" width="1.5" customWidth="1"/>
    <col min="91" max="92" width="3.375" customWidth="1"/>
    <col min="93" max="93" width="2.375" customWidth="1"/>
    <col min="94" max="94" width="2.875" customWidth="1"/>
    <col min="95" max="95" width="2.5" customWidth="1"/>
    <col min="96" max="96" width="0.5" customWidth="1"/>
    <col min="97" max="97" width="1.625" customWidth="1"/>
    <col min="98" max="99" width="2.75" customWidth="1"/>
    <col min="100" max="100" width="0.5" customWidth="1"/>
    <col min="101" max="101" width="1.75" customWidth="1"/>
    <col min="102" max="102" width="3.375" customWidth="1"/>
    <col min="103" max="103" width="3.5" customWidth="1"/>
    <col min="104" max="104" width="0.375" customWidth="1"/>
    <col min="105" max="105" width="2.125" customWidth="1"/>
    <col min="106" max="106" width="2.75" customWidth="1"/>
    <col min="107" max="107" width="3.5" customWidth="1"/>
    <col min="108" max="108" width="2.75" customWidth="1"/>
    <col min="109" max="112" width="3.75" customWidth="1"/>
    <col min="113" max="113" width="0.625" customWidth="1"/>
    <col min="114" max="114" width="1.5" customWidth="1"/>
    <col min="115" max="115" width="3.5" customWidth="1"/>
    <col min="116" max="116" width="3.375" customWidth="1"/>
    <col min="117" max="117" width="0.625" customWidth="1"/>
    <col min="118" max="120" width="3" customWidth="1"/>
    <col min="121" max="121" width="0.5" customWidth="1"/>
    <col min="122" max="122" width="1.625" customWidth="1"/>
    <col min="123" max="123" width="4" customWidth="1"/>
    <col min="124" max="124" width="3" customWidth="1"/>
    <col min="125" max="125" width="0.5" customWidth="1"/>
    <col min="126" max="130" width="3" customWidth="1"/>
    <col min="131" max="131" width="3.25" customWidth="1"/>
    <col min="132" max="132" width="3.5" customWidth="1"/>
    <col min="133" max="139" width="3" customWidth="1"/>
  </cols>
  <sheetData>
    <row r="1" spans="2:133" ht="24.75" thickBot="1">
      <c r="B1" s="1" t="s">
        <v>180</v>
      </c>
      <c r="BC1" s="1" t="s">
        <v>0</v>
      </c>
      <c r="BD1" s="1"/>
      <c r="BE1" s="46">
        <f>+AK7</f>
        <v>5</v>
      </c>
      <c r="BF1" s="46"/>
      <c r="BG1" s="1" t="s">
        <v>1</v>
      </c>
      <c r="BI1" s="1" t="s">
        <v>2</v>
      </c>
      <c r="DO1" t="s">
        <v>3</v>
      </c>
      <c r="DU1" t="s">
        <v>4</v>
      </c>
      <c r="DV1" s="47" t="s">
        <v>5</v>
      </c>
      <c r="DW1" s="48"/>
      <c r="DX1" s="48"/>
      <c r="DY1" s="48"/>
      <c r="DZ1" s="48"/>
      <c r="EA1" s="49"/>
    </row>
    <row r="2" spans="2:133" ht="14.25" thickBot="1"/>
    <row r="3" spans="2:133" ht="14.25" thickBot="1">
      <c r="B3" s="2" t="s">
        <v>6</v>
      </c>
      <c r="Y3" s="3" t="s">
        <v>4</v>
      </c>
      <c r="Z3" s="2" t="s">
        <v>7</v>
      </c>
      <c r="DO3" t="s">
        <v>8</v>
      </c>
      <c r="DU3" t="s">
        <v>4</v>
      </c>
      <c r="DV3" s="50">
        <v>2017</v>
      </c>
      <c r="DW3" s="51"/>
      <c r="DX3" s="51"/>
      <c r="DY3" s="52"/>
      <c r="DZ3" t="s">
        <v>9</v>
      </c>
    </row>
    <row r="4" spans="2:133" ht="7.9" customHeight="1" thickBot="1">
      <c r="B4" s="2"/>
      <c r="Y4" s="3"/>
      <c r="Z4" s="2"/>
    </row>
    <row r="5" spans="2:133" ht="14.25" thickBot="1">
      <c r="B5" s="2" t="s">
        <v>10</v>
      </c>
      <c r="Y5" s="3" t="s">
        <v>4</v>
      </c>
      <c r="Z5" s="2" t="s">
        <v>11</v>
      </c>
      <c r="AA5" s="50">
        <v>12</v>
      </c>
      <c r="AB5" s="52"/>
      <c r="AC5" t="s">
        <v>12</v>
      </c>
      <c r="AF5" s="2" t="s">
        <v>13</v>
      </c>
      <c r="AJ5" s="3" t="s">
        <v>4</v>
      </c>
      <c r="AK5" s="50">
        <v>2016</v>
      </c>
      <c r="AL5" s="51"/>
      <c r="AM5" s="51"/>
      <c r="AN5" s="52"/>
      <c r="AO5" t="s">
        <v>9</v>
      </c>
      <c r="AQ5" s="50">
        <v>4</v>
      </c>
      <c r="AR5" s="52"/>
      <c r="AS5" t="s">
        <v>1</v>
      </c>
      <c r="AU5" s="53">
        <v>1</v>
      </c>
      <c r="AV5" s="54"/>
      <c r="AW5" t="s">
        <v>14</v>
      </c>
      <c r="AZ5" s="4" t="s">
        <v>15</v>
      </c>
      <c r="BA5" s="50">
        <v>2017</v>
      </c>
      <c r="BB5" s="51"/>
      <c r="BC5" s="51"/>
      <c r="BD5" s="52"/>
      <c r="BE5" t="s">
        <v>9</v>
      </c>
      <c r="BH5" s="50">
        <v>3</v>
      </c>
      <c r="BI5" s="52"/>
      <c r="BJ5" t="s">
        <v>1</v>
      </c>
      <c r="BK5" s="50">
        <v>31</v>
      </c>
      <c r="BL5" s="51"/>
      <c r="BM5" s="52"/>
      <c r="BN5" t="s">
        <v>14</v>
      </c>
      <c r="DV5" s="50">
        <v>6</v>
      </c>
      <c r="DW5" s="52"/>
      <c r="DX5" t="s">
        <v>1</v>
      </c>
      <c r="DY5" s="50">
        <v>15</v>
      </c>
      <c r="DZ5" s="52"/>
      <c r="EA5" t="s">
        <v>14</v>
      </c>
    </row>
    <row r="6" spans="2:133" ht="7.9" customHeight="1" thickBot="1">
      <c r="B6" s="2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"/>
      <c r="AL6" s="3"/>
      <c r="AM6" s="3"/>
      <c r="AN6" s="3"/>
    </row>
    <row r="7" spans="2:133" ht="21.75" thickBot="1">
      <c r="B7" s="2" t="s">
        <v>16</v>
      </c>
      <c r="Y7" s="3" t="s">
        <v>4</v>
      </c>
      <c r="Z7" s="5">
        <v>1</v>
      </c>
      <c r="AA7" s="6" t="str">
        <f>IF(Z7=1,"上期",IF(Z7=2,"下期",""))</f>
        <v>上期</v>
      </c>
      <c r="AB7" s="7"/>
      <c r="AC7" s="8"/>
      <c r="AF7" s="2" t="s">
        <v>17</v>
      </c>
      <c r="AJ7" s="3" t="s">
        <v>4</v>
      </c>
      <c r="AK7" s="85">
        <v>5</v>
      </c>
      <c r="AL7" s="86"/>
      <c r="AM7" t="s">
        <v>1</v>
      </c>
      <c r="AQ7" s="2" t="s">
        <v>18</v>
      </c>
      <c r="AT7" s="3"/>
      <c r="AU7" s="3" t="s">
        <v>4</v>
      </c>
      <c r="AV7" s="3"/>
      <c r="AW7" s="50">
        <v>2017</v>
      </c>
      <c r="AX7" s="51"/>
      <c r="AY7" s="51"/>
      <c r="AZ7" s="52"/>
      <c r="BA7" t="s">
        <v>9</v>
      </c>
      <c r="BB7" s="87">
        <f>+AK7</f>
        <v>5</v>
      </c>
      <c r="BC7" s="88"/>
      <c r="BD7" s="89"/>
      <c r="BE7" s="9" t="s">
        <v>1</v>
      </c>
      <c r="BF7" s="90" t="str">
        <f>IF(OR(AK7=4,AK7=6),"30",IF(OR(AK7=9,AK7=11),"30",IF(OR(AK7=5,AK7=7),"31",IF(OR(AK7=8,AK7=10),"31",IF(OR(AK7=12,AK7=1),"31",IF(AK7=2,"28",""))))))</f>
        <v>31</v>
      </c>
      <c r="BG7" s="91"/>
      <c r="BH7" s="92"/>
      <c r="BI7" t="s">
        <v>19</v>
      </c>
    </row>
    <row r="8" spans="2:133" ht="7.15" customHeight="1" thickBot="1"/>
    <row r="9" spans="2:133" ht="19.5" thickBot="1">
      <c r="B9" s="2" t="s">
        <v>20</v>
      </c>
      <c r="Y9" s="3" t="s">
        <v>4</v>
      </c>
      <c r="Z9" s="5">
        <v>2</v>
      </c>
      <c r="AA9" s="78" t="str">
        <f>IF(Z9=1,"発生",IF(Z9=2,"累計",""))</f>
        <v>累計</v>
      </c>
      <c r="AB9" s="79"/>
      <c r="AC9" s="80"/>
      <c r="AF9" s="2" t="s">
        <v>21</v>
      </c>
      <c r="AJ9" s="3" t="s">
        <v>4</v>
      </c>
      <c r="AK9" s="78">
        <f>IF((AK7-AQ5)&gt;=0,AK7-AQ5+1,12-AQ5+1+AK7)</f>
        <v>2</v>
      </c>
      <c r="AL9" s="80"/>
      <c r="AM9" t="s">
        <v>22</v>
      </c>
      <c r="AP9" s="2" t="s">
        <v>23</v>
      </c>
      <c r="AT9" s="3" t="s">
        <v>4</v>
      </c>
      <c r="AV9" s="78">
        <f>12-AK9</f>
        <v>10</v>
      </c>
      <c r="AW9" s="80"/>
      <c r="AZ9" t="s">
        <v>22</v>
      </c>
    </row>
    <row r="10" spans="2:133" ht="7.15" customHeight="1" thickBot="1"/>
    <row r="11" spans="2:133" ht="24.75" thickBot="1">
      <c r="B11" s="2" t="s">
        <v>24</v>
      </c>
      <c r="AL11" s="3" t="s">
        <v>4</v>
      </c>
      <c r="AM11" s="10">
        <v>3</v>
      </c>
      <c r="AO11" s="81" t="str">
        <f>IF(AM11=0,"次期予算",IF(AM11=1,"月次予実管理(発生)",IF(AM11=2,"月次予実管理(累計)",IF(AM11=3,"月次着地予想",""))))</f>
        <v>月次着地予想</v>
      </c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3"/>
      <c r="BG11" s="2" t="s">
        <v>25</v>
      </c>
      <c r="BS11" s="3" t="s">
        <v>4</v>
      </c>
      <c r="BU11" s="84">
        <v>1</v>
      </c>
      <c r="BV11" s="84"/>
      <c r="BW11" s="78" t="str">
        <f>IF(BU11=1,"全社",IF(BU11=2,"部門別",""))</f>
        <v>全社</v>
      </c>
      <c r="BX11" s="79"/>
      <c r="BY11" s="79"/>
      <c r="BZ11" s="79"/>
      <c r="CA11" s="79"/>
      <c r="CB11" s="79"/>
      <c r="CC11" s="79"/>
      <c r="CD11" s="80"/>
      <c r="DT11" t="s">
        <v>26</v>
      </c>
      <c r="DY11" s="50">
        <v>5</v>
      </c>
      <c r="DZ11" s="52"/>
      <c r="EA11" t="s">
        <v>27</v>
      </c>
    </row>
    <row r="12" spans="2:133" ht="8.4499999999999993" customHeight="1" thickBot="1"/>
    <row r="13" spans="2:133" ht="14.25" thickBot="1">
      <c r="B13" s="55" t="s">
        <v>28</v>
      </c>
      <c r="C13" s="55" t="s">
        <v>29</v>
      </c>
      <c r="D13" s="58" t="s">
        <v>30</v>
      </c>
      <c r="E13" s="59"/>
      <c r="F13" s="59"/>
      <c r="G13" s="59"/>
      <c r="H13" s="60"/>
      <c r="I13" s="60"/>
      <c r="J13" s="60"/>
      <c r="K13" s="60"/>
      <c r="L13" s="61"/>
      <c r="M13" s="68" t="s">
        <v>31</v>
      </c>
      <c r="N13" s="71" t="s">
        <v>32</v>
      </c>
      <c r="O13" s="68" t="s">
        <v>33</v>
      </c>
      <c r="Q13" s="74" t="s">
        <v>34</v>
      </c>
      <c r="R13" s="75"/>
      <c r="S13" s="76"/>
      <c r="U13" s="77" t="s">
        <v>35</v>
      </c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L13" s="74" t="s">
        <v>34</v>
      </c>
      <c r="BM13" s="75"/>
      <c r="BN13" s="76"/>
      <c r="BP13" s="77" t="s">
        <v>35</v>
      </c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J13" s="74" t="s">
        <v>34</v>
      </c>
      <c r="DK13" s="75"/>
      <c r="DL13" s="76"/>
      <c r="DN13" s="96" t="s">
        <v>36</v>
      </c>
      <c r="DO13" s="96"/>
      <c r="DP13" s="96"/>
      <c r="DQ13" s="96"/>
      <c r="DR13" s="96"/>
      <c r="DS13" s="96"/>
      <c r="DT13" s="96"/>
      <c r="DU13" s="96"/>
      <c r="DV13" s="96"/>
      <c r="DW13" s="96"/>
      <c r="DX13" s="96"/>
      <c r="DY13" s="96"/>
      <c r="DZ13" s="96"/>
      <c r="EA13" s="96"/>
      <c r="EB13" s="96"/>
      <c r="EC13" s="96"/>
    </row>
    <row r="14" spans="2:133" ht="14.25" thickBot="1">
      <c r="B14" s="56"/>
      <c r="C14" s="56"/>
      <c r="D14" s="62"/>
      <c r="E14" s="63"/>
      <c r="F14" s="63"/>
      <c r="G14" s="63"/>
      <c r="H14" s="63"/>
      <c r="I14" s="63"/>
      <c r="J14" s="63"/>
      <c r="K14" s="63"/>
      <c r="L14" s="64"/>
      <c r="M14" s="69"/>
      <c r="N14" s="72"/>
      <c r="O14" s="69"/>
      <c r="Q14" s="74" t="s">
        <v>37</v>
      </c>
      <c r="R14" s="75"/>
      <c r="S14" s="76"/>
      <c r="U14" s="96" t="s">
        <v>38</v>
      </c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L14" s="74" t="s">
        <v>39</v>
      </c>
      <c r="BM14" s="75"/>
      <c r="BN14" s="76"/>
      <c r="BP14" s="96" t="s">
        <v>40</v>
      </c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J14" s="74" t="s">
        <v>41</v>
      </c>
      <c r="DK14" s="75"/>
      <c r="DL14" s="76"/>
      <c r="DN14" s="96" t="s">
        <v>42</v>
      </c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</row>
    <row r="15" spans="2:133" ht="14.25" thickBot="1">
      <c r="B15" s="56"/>
      <c r="C15" s="56"/>
      <c r="D15" s="62"/>
      <c r="E15" s="63"/>
      <c r="F15" s="63"/>
      <c r="G15" s="63"/>
      <c r="H15" s="63"/>
      <c r="I15" s="63"/>
      <c r="J15" s="63"/>
      <c r="K15" s="63"/>
      <c r="L15" s="64"/>
      <c r="M15" s="69"/>
      <c r="N15" s="72"/>
      <c r="O15" s="69"/>
      <c r="Q15" s="93" t="s">
        <v>43</v>
      </c>
      <c r="R15" s="94"/>
      <c r="S15" s="95"/>
      <c r="U15" s="103" t="s">
        <v>44</v>
      </c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5"/>
      <c r="AG15" s="11"/>
      <c r="AH15" s="103" t="s">
        <v>45</v>
      </c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5"/>
      <c r="AU15" s="96" t="s">
        <v>46</v>
      </c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L15" s="93" t="s">
        <v>47</v>
      </c>
      <c r="BM15" s="94"/>
      <c r="BN15" s="95"/>
      <c r="BP15" s="106" t="s">
        <v>48</v>
      </c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8"/>
      <c r="CE15" s="11"/>
      <c r="CF15" s="103" t="s">
        <v>49</v>
      </c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5"/>
      <c r="CS15" s="96" t="s">
        <v>50</v>
      </c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J15" s="93" t="s">
        <v>51</v>
      </c>
      <c r="DK15" s="94"/>
      <c r="DL15" s="95"/>
      <c r="DN15" s="96" t="s">
        <v>52</v>
      </c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</row>
    <row r="16" spans="2:133" ht="14.25" thickBot="1">
      <c r="B16" s="56"/>
      <c r="C16" s="56"/>
      <c r="D16" s="62"/>
      <c r="E16" s="63"/>
      <c r="F16" s="63"/>
      <c r="G16" s="63"/>
      <c r="H16" s="63"/>
      <c r="I16" s="63"/>
      <c r="J16" s="63"/>
      <c r="K16" s="63"/>
      <c r="L16" s="64"/>
      <c r="M16" s="69"/>
      <c r="N16" s="72"/>
      <c r="O16" s="69"/>
      <c r="Q16" s="74" t="s">
        <v>53</v>
      </c>
      <c r="R16" s="75"/>
      <c r="S16" s="76"/>
      <c r="U16" s="97" t="s">
        <v>54</v>
      </c>
      <c r="V16" s="98"/>
      <c r="W16" s="99"/>
      <c r="X16" s="97" t="s">
        <v>55</v>
      </c>
      <c r="Y16" s="98"/>
      <c r="Z16" s="99"/>
      <c r="AA16" s="97" t="s">
        <v>56</v>
      </c>
      <c r="AB16" s="98"/>
      <c r="AC16" s="99"/>
      <c r="AD16" s="100" t="s">
        <v>57</v>
      </c>
      <c r="AE16" s="101"/>
      <c r="AF16" s="102"/>
      <c r="AH16" s="97" t="s">
        <v>58</v>
      </c>
      <c r="AI16" s="98"/>
      <c r="AJ16" s="99"/>
      <c r="AK16" s="97" t="s">
        <v>59</v>
      </c>
      <c r="AL16" s="98"/>
      <c r="AM16" s="99"/>
      <c r="AN16" s="97" t="s">
        <v>60</v>
      </c>
      <c r="AO16" s="98"/>
      <c r="AP16" s="99"/>
      <c r="AQ16" s="97" t="s">
        <v>61</v>
      </c>
      <c r="AR16" s="98"/>
      <c r="AS16" s="99"/>
      <c r="AU16" s="109" t="s">
        <v>62</v>
      </c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22" t="s">
        <v>63</v>
      </c>
      <c r="BG16" s="123"/>
      <c r="BH16" s="126" t="s">
        <v>64</v>
      </c>
      <c r="BI16" s="111" t="s">
        <v>65</v>
      </c>
      <c r="BJ16" s="111"/>
      <c r="BL16" s="74" t="s">
        <v>53</v>
      </c>
      <c r="BM16" s="75"/>
      <c r="BN16" s="76"/>
      <c r="BP16" s="113" t="s">
        <v>66</v>
      </c>
      <c r="BQ16" s="114"/>
      <c r="BR16" s="115"/>
      <c r="BS16" s="113" t="s">
        <v>67</v>
      </c>
      <c r="BT16" s="114"/>
      <c r="BU16" s="115"/>
      <c r="BV16" s="113" t="s">
        <v>68</v>
      </c>
      <c r="BW16" s="114"/>
      <c r="BX16" s="115"/>
      <c r="BY16" s="116" t="s">
        <v>69</v>
      </c>
      <c r="BZ16" s="117"/>
      <c r="CA16" s="118"/>
      <c r="CB16" s="116" t="s">
        <v>70</v>
      </c>
      <c r="CC16" s="117"/>
      <c r="CD16" s="118"/>
      <c r="CF16" s="97" t="s">
        <v>71</v>
      </c>
      <c r="CG16" s="98"/>
      <c r="CH16" s="99"/>
      <c r="CI16" s="97" t="s">
        <v>72</v>
      </c>
      <c r="CJ16" s="98"/>
      <c r="CK16" s="99"/>
      <c r="CL16" s="97" t="s">
        <v>73</v>
      </c>
      <c r="CM16" s="98"/>
      <c r="CN16" s="99"/>
      <c r="CO16" s="97" t="s">
        <v>74</v>
      </c>
      <c r="CP16" s="98"/>
      <c r="CQ16" s="99"/>
      <c r="CS16" s="109" t="s">
        <v>50</v>
      </c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22" t="s">
        <v>63</v>
      </c>
      <c r="DE16" s="123"/>
      <c r="DF16" s="126" t="s">
        <v>64</v>
      </c>
      <c r="DG16" s="111" t="s">
        <v>75</v>
      </c>
      <c r="DH16" s="111"/>
      <c r="DJ16" s="74" t="s">
        <v>53</v>
      </c>
      <c r="DK16" s="75"/>
      <c r="DL16" s="76"/>
      <c r="DN16" s="109" t="s">
        <v>52</v>
      </c>
      <c r="DO16" s="110"/>
      <c r="DP16" s="110"/>
      <c r="DQ16" s="110"/>
      <c r="DR16" s="110"/>
      <c r="DS16" s="110"/>
      <c r="DT16" s="110"/>
      <c r="DU16" s="110"/>
      <c r="DV16" s="110"/>
      <c r="DW16" s="110"/>
      <c r="DX16" s="110"/>
      <c r="DY16" s="122" t="s">
        <v>63</v>
      </c>
      <c r="DZ16" s="123"/>
      <c r="EA16" s="126" t="s">
        <v>64</v>
      </c>
      <c r="EB16" s="111" t="s">
        <v>76</v>
      </c>
      <c r="EC16" s="111"/>
    </row>
    <row r="17" spans="2:133" ht="14.25" thickBot="1">
      <c r="B17" s="57"/>
      <c r="C17" s="57"/>
      <c r="D17" s="65"/>
      <c r="E17" s="66"/>
      <c r="F17" s="66"/>
      <c r="G17" s="66"/>
      <c r="H17" s="66"/>
      <c r="I17" s="66"/>
      <c r="J17" s="66"/>
      <c r="K17" s="66"/>
      <c r="L17" s="67"/>
      <c r="M17" s="70"/>
      <c r="N17" s="73"/>
      <c r="O17" s="70"/>
      <c r="Q17" s="74" t="s">
        <v>77</v>
      </c>
      <c r="R17" s="75"/>
      <c r="S17" s="76"/>
      <c r="U17" s="74" t="s">
        <v>77</v>
      </c>
      <c r="V17" s="75"/>
      <c r="W17" s="76"/>
      <c r="X17" s="74" t="s">
        <v>77</v>
      </c>
      <c r="Y17" s="75"/>
      <c r="Z17" s="76"/>
      <c r="AA17" s="127" t="s">
        <v>78</v>
      </c>
      <c r="AB17" s="128"/>
      <c r="AC17" s="129"/>
      <c r="AD17" s="127" t="s">
        <v>78</v>
      </c>
      <c r="AE17" s="128"/>
      <c r="AF17" s="129"/>
      <c r="AH17" s="127" t="s">
        <v>78</v>
      </c>
      <c r="AI17" s="128"/>
      <c r="AJ17" s="129"/>
      <c r="AK17" s="127" t="s">
        <v>78</v>
      </c>
      <c r="AL17" s="128"/>
      <c r="AM17" s="129"/>
      <c r="AN17" s="127" t="s">
        <v>78</v>
      </c>
      <c r="AO17" s="128"/>
      <c r="AP17" s="129"/>
      <c r="AQ17" s="127" t="s">
        <v>78</v>
      </c>
      <c r="AR17" s="128"/>
      <c r="AS17" s="129"/>
      <c r="AU17" s="119" t="s">
        <v>78</v>
      </c>
      <c r="AV17" s="120"/>
      <c r="AW17" s="121"/>
      <c r="AY17" s="130" t="s">
        <v>79</v>
      </c>
      <c r="AZ17" s="131"/>
      <c r="BA17" s="132"/>
      <c r="BC17" s="113" t="s">
        <v>80</v>
      </c>
      <c r="BD17" s="114"/>
      <c r="BE17" s="115"/>
      <c r="BF17" s="124"/>
      <c r="BG17" s="125"/>
      <c r="BH17" s="124"/>
      <c r="BI17" s="112"/>
      <c r="BJ17" s="112"/>
      <c r="BL17" s="74" t="s">
        <v>77</v>
      </c>
      <c r="BM17" s="75"/>
      <c r="BN17" s="76"/>
      <c r="BP17" s="119" t="s">
        <v>78</v>
      </c>
      <c r="BQ17" s="120"/>
      <c r="BR17" s="121"/>
      <c r="BS17" s="119" t="s">
        <v>78</v>
      </c>
      <c r="BT17" s="120"/>
      <c r="BU17" s="121"/>
      <c r="BV17" s="119" t="s">
        <v>78</v>
      </c>
      <c r="BW17" s="120"/>
      <c r="BX17" s="121"/>
      <c r="BY17" s="119" t="s">
        <v>78</v>
      </c>
      <c r="BZ17" s="120"/>
      <c r="CA17" s="121"/>
      <c r="CB17" s="119" t="s">
        <v>78</v>
      </c>
      <c r="CC17" s="120"/>
      <c r="CD17" s="121"/>
      <c r="CE17" s="12"/>
      <c r="CF17" s="119" t="s">
        <v>78</v>
      </c>
      <c r="CG17" s="120"/>
      <c r="CH17" s="121"/>
      <c r="CI17" s="119" t="s">
        <v>78</v>
      </c>
      <c r="CJ17" s="120"/>
      <c r="CK17" s="121"/>
      <c r="CL17" s="119" t="s">
        <v>78</v>
      </c>
      <c r="CM17" s="120"/>
      <c r="CN17" s="121"/>
      <c r="CO17" s="119" t="s">
        <v>78</v>
      </c>
      <c r="CP17" s="120"/>
      <c r="CQ17" s="121"/>
      <c r="CR17" s="12"/>
      <c r="CS17" s="119" t="s">
        <v>78</v>
      </c>
      <c r="CT17" s="120"/>
      <c r="CU17" s="121"/>
      <c r="CV17" s="12"/>
      <c r="CW17" s="133" t="s">
        <v>79</v>
      </c>
      <c r="CX17" s="134"/>
      <c r="CY17" s="135"/>
      <c r="CZ17" s="12"/>
      <c r="DA17" s="136" t="s">
        <v>80</v>
      </c>
      <c r="DB17" s="137"/>
      <c r="DC17" s="138"/>
      <c r="DD17" s="124"/>
      <c r="DE17" s="125"/>
      <c r="DF17" s="124"/>
      <c r="DG17" s="112"/>
      <c r="DH17" s="112"/>
      <c r="DJ17" s="74" t="s">
        <v>77</v>
      </c>
      <c r="DK17" s="75"/>
      <c r="DL17" s="76"/>
      <c r="DN17" s="119" t="s">
        <v>78</v>
      </c>
      <c r="DO17" s="120"/>
      <c r="DP17" s="121"/>
      <c r="DQ17" s="12"/>
      <c r="DR17" s="133" t="s">
        <v>79</v>
      </c>
      <c r="DS17" s="134"/>
      <c r="DT17" s="135"/>
      <c r="DU17" s="12"/>
      <c r="DV17" s="113" t="s">
        <v>80</v>
      </c>
      <c r="DW17" s="139"/>
      <c r="DX17" s="140"/>
      <c r="DY17" s="124"/>
      <c r="DZ17" s="125"/>
      <c r="EA17" s="124"/>
      <c r="EB17" s="112"/>
      <c r="EC17" s="112"/>
    </row>
    <row r="18" spans="2:133" ht="14.25" thickBot="1">
      <c r="Q18" s="9"/>
      <c r="R18" s="9"/>
      <c r="S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U18" s="156" t="s">
        <v>81</v>
      </c>
      <c r="AV18" s="156"/>
      <c r="AW18" s="156"/>
      <c r="AY18" s="156" t="s">
        <v>82</v>
      </c>
      <c r="AZ18" s="156"/>
      <c r="BA18" s="156"/>
      <c r="BC18" s="88" t="s">
        <v>83</v>
      </c>
      <c r="BD18" s="88"/>
      <c r="BE18" s="88"/>
      <c r="BF18" s="13"/>
      <c r="BL18" s="9"/>
      <c r="BM18" s="9"/>
      <c r="BN18" s="9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2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2"/>
      <c r="CS18" s="88" t="s">
        <v>84</v>
      </c>
      <c r="CT18" s="88"/>
      <c r="CU18" s="88"/>
      <c r="CV18" s="2"/>
      <c r="CW18" s="88" t="s">
        <v>85</v>
      </c>
      <c r="CX18" s="88"/>
      <c r="CY18" s="88"/>
      <c r="CZ18" s="15"/>
      <c r="DA18" s="88" t="s">
        <v>86</v>
      </c>
      <c r="DB18" s="88"/>
      <c r="DC18" s="88"/>
      <c r="DD18" s="13"/>
      <c r="DJ18" s="9"/>
      <c r="DK18" s="9"/>
      <c r="DL18" s="9"/>
      <c r="DN18" s="88" t="s">
        <v>87</v>
      </c>
      <c r="DO18" s="88"/>
      <c r="DP18" s="88"/>
      <c r="DQ18" s="2"/>
      <c r="DR18" s="88" t="s">
        <v>88</v>
      </c>
      <c r="DS18" s="88"/>
      <c r="DT18" s="88"/>
      <c r="DU18" s="15"/>
      <c r="DV18" s="88" t="s">
        <v>89</v>
      </c>
      <c r="DW18" s="88"/>
      <c r="DX18" s="88"/>
      <c r="DY18" s="13"/>
    </row>
    <row r="19" spans="2:133" ht="14.25" thickBot="1">
      <c r="B19" s="147" t="s">
        <v>90</v>
      </c>
      <c r="C19" s="16">
        <v>1</v>
      </c>
      <c r="D19" s="50" t="s">
        <v>91</v>
      </c>
      <c r="E19" s="51"/>
      <c r="F19" s="51"/>
      <c r="G19" s="51"/>
      <c r="H19" s="51"/>
      <c r="I19" s="51"/>
      <c r="J19" s="51"/>
      <c r="K19" s="51"/>
      <c r="L19" s="52"/>
      <c r="M19" s="17" t="s">
        <v>92</v>
      </c>
      <c r="N19" s="18" t="s">
        <v>93</v>
      </c>
      <c r="O19" s="19" t="s">
        <v>94</v>
      </c>
      <c r="Q19" s="150">
        <f>[1]月次予算報告書!AY19</f>
        <v>980</v>
      </c>
      <c r="R19" s="151"/>
      <c r="S19" s="152"/>
      <c r="T19" s="9"/>
      <c r="U19" s="153">
        <f>'[2]➅月次損益（累計）'!AG18</f>
        <v>980</v>
      </c>
      <c r="V19" s="154"/>
      <c r="W19" s="155"/>
      <c r="X19" s="153">
        <f>+U22</f>
        <v>1010</v>
      </c>
      <c r="Y19" s="154"/>
      <c r="Z19" s="155"/>
      <c r="AA19" s="141">
        <f>+X22</f>
        <v>1030</v>
      </c>
      <c r="AB19" s="142"/>
      <c r="AC19" s="143"/>
      <c r="AD19" s="141">
        <f>+U19</f>
        <v>980</v>
      </c>
      <c r="AE19" s="142"/>
      <c r="AF19" s="143"/>
      <c r="AG19" s="20"/>
      <c r="AH19" s="141">
        <f>+AA22</f>
        <v>1010</v>
      </c>
      <c r="AI19" s="142"/>
      <c r="AJ19" s="143"/>
      <c r="AK19" s="141">
        <f>+AH22</f>
        <v>990</v>
      </c>
      <c r="AL19" s="142"/>
      <c r="AM19" s="143"/>
      <c r="AN19" s="141">
        <f>+AK22</f>
        <v>970</v>
      </c>
      <c r="AO19" s="142"/>
      <c r="AP19" s="143"/>
      <c r="AQ19" s="141">
        <f>+AH19</f>
        <v>1010</v>
      </c>
      <c r="AR19" s="142"/>
      <c r="AS19" s="143"/>
      <c r="AT19" s="20"/>
      <c r="AU19" s="141">
        <f>+U19</f>
        <v>980</v>
      </c>
      <c r="AV19" s="142"/>
      <c r="AW19" s="143"/>
      <c r="AX19" s="9"/>
      <c r="AY19" s="144">
        <f>[1]月次予算報告書!AY19</f>
        <v>980</v>
      </c>
      <c r="AZ19" s="145"/>
      <c r="BA19" s="146"/>
      <c r="BB19" s="9"/>
      <c r="BC19" s="157">
        <f>IF(M19="貸",AU19-AY19,IF(M19="借",AY19-AU19,""))</f>
        <v>0</v>
      </c>
      <c r="BD19" s="158"/>
      <c r="BE19" s="159"/>
      <c r="BF19" s="160">
        <f>IF(OR(AY19="",AY19=0),"",ROUND(BC19/AY19,3))</f>
        <v>0</v>
      </c>
      <c r="BG19" s="161"/>
      <c r="BH19" s="21" t="str">
        <f>IF(BF19="","",IF(ABS(BF19)&gt;=ROUND($DY$11/100,3),"○",IF(ABS(BF19)&lt;ROUND($DY$11/100,3),"","")))</f>
        <v/>
      </c>
      <c r="BI19" s="164">
        <f>IF(OR(Q19="",Q19=0),"",ROUND((AU19-Q19)/Q19,3))</f>
        <v>0</v>
      </c>
      <c r="BJ19" s="165"/>
      <c r="BK19" s="9"/>
      <c r="BL19" s="153">
        <f>+Q22</f>
        <v>800</v>
      </c>
      <c r="BM19" s="154"/>
      <c r="BN19" s="155"/>
      <c r="BO19" s="9"/>
      <c r="BP19" s="141">
        <f>+AU22</f>
        <v>950</v>
      </c>
      <c r="BQ19" s="142"/>
      <c r="BR19" s="143"/>
      <c r="BS19" s="141">
        <f>+BP22</f>
        <v>900</v>
      </c>
      <c r="BT19" s="142"/>
      <c r="BU19" s="143"/>
      <c r="BV19" s="141">
        <f>+BS22</f>
        <v>800</v>
      </c>
      <c r="BW19" s="142"/>
      <c r="BX19" s="143"/>
      <c r="BY19" s="141">
        <f>+BP19</f>
        <v>950</v>
      </c>
      <c r="BZ19" s="142"/>
      <c r="CA19" s="143"/>
      <c r="CB19" s="141">
        <f>+U19</f>
        <v>980</v>
      </c>
      <c r="CC19" s="142"/>
      <c r="CD19" s="143"/>
      <c r="CE19" s="22"/>
      <c r="CF19" s="141">
        <f>+BV22</f>
        <v>780</v>
      </c>
      <c r="CG19" s="142"/>
      <c r="CH19" s="143"/>
      <c r="CI19" s="141">
        <f>+CF22</f>
        <v>760</v>
      </c>
      <c r="CJ19" s="142"/>
      <c r="CK19" s="143"/>
      <c r="CL19" s="141">
        <f>+CI22</f>
        <v>740</v>
      </c>
      <c r="CM19" s="142"/>
      <c r="CN19" s="143"/>
      <c r="CO19" s="141">
        <f>+CF19</f>
        <v>780</v>
      </c>
      <c r="CP19" s="142"/>
      <c r="CQ19" s="143"/>
      <c r="CR19" s="22"/>
      <c r="CS19" s="141">
        <f>+BP19</f>
        <v>950</v>
      </c>
      <c r="CT19" s="142"/>
      <c r="CU19" s="143"/>
      <c r="CV19" s="14"/>
      <c r="CW19" s="144">
        <f>[1]月次予算報告書!CS19</f>
        <v>1220</v>
      </c>
      <c r="CX19" s="145"/>
      <c r="CY19" s="146"/>
      <c r="CZ19" s="14"/>
      <c r="DA19" s="157">
        <f>IF($M19="貸",CS19-CW19,IF($M19="借",CW19-CS19,""))</f>
        <v>-270</v>
      </c>
      <c r="DB19" s="158"/>
      <c r="DC19" s="159"/>
      <c r="DD19" s="160">
        <f>IF(OR(CW19="",CW19=0),"",ROUND(DA19/CW19,3))</f>
        <v>-0.221</v>
      </c>
      <c r="DE19" s="161"/>
      <c r="DF19" s="21" t="str">
        <f>IF(DD19="","",IF(ABS(DD19)&gt;=ROUND($DY$11/100,3),"○",IF(ABS(DD19)&lt;ROUND($DY$11/100,3),"","")))</f>
        <v>○</v>
      </c>
      <c r="DG19" s="164">
        <f>IF(OR(BL19="",BL19=0),"",ROUND((CS19-BL19)/BL19,3))</f>
        <v>0.188</v>
      </c>
      <c r="DH19" s="165"/>
      <c r="DI19" s="9"/>
      <c r="DJ19" s="153">
        <f>+Q19</f>
        <v>980</v>
      </c>
      <c r="DK19" s="154"/>
      <c r="DL19" s="155"/>
      <c r="DM19" s="9"/>
      <c r="DN19" s="141">
        <f>+U19</f>
        <v>980</v>
      </c>
      <c r="DO19" s="142"/>
      <c r="DP19" s="143"/>
      <c r="DQ19" s="14"/>
      <c r="DR19" s="144">
        <f>[1]月次予算報告書!DR19</f>
        <v>1010</v>
      </c>
      <c r="DS19" s="145"/>
      <c r="DT19" s="146"/>
      <c r="DU19" s="14"/>
      <c r="DV19" s="157">
        <f>IF($M19="貸",DN19-DR19,IF($M19="借",DR19-DN19,""))</f>
        <v>-30</v>
      </c>
      <c r="DW19" s="158"/>
      <c r="DX19" s="159"/>
      <c r="DY19" s="160">
        <f>IF(OR(DR19="",DR19=0),"",ROUND(DV19/DR19,3))</f>
        <v>-0.03</v>
      </c>
      <c r="DZ19" s="161"/>
      <c r="EA19" s="21" t="str">
        <f>IF(DY19="","",IF(ABS(DY19)&gt;=ROUND($DY$11/100,3),"○",IF(ABS(DY19)&lt;ROUND($DY$11/100,3),"","")))</f>
        <v/>
      </c>
      <c r="EB19" s="162">
        <f>IF(OR(DN19="",DN19=0),"",ROUND((DN19-DR19)/DN19,3))</f>
        <v>-3.1E-2</v>
      </c>
      <c r="EC19" s="163"/>
    </row>
    <row r="20" spans="2:133" ht="14.25" thickBot="1">
      <c r="B20" s="148"/>
      <c r="C20" s="16">
        <v>2</v>
      </c>
      <c r="D20" s="97" t="s">
        <v>95</v>
      </c>
      <c r="E20" s="98"/>
      <c r="F20" s="98"/>
      <c r="G20" s="98"/>
      <c r="H20" s="98"/>
      <c r="I20" s="98"/>
      <c r="J20" s="98"/>
      <c r="K20" s="98"/>
      <c r="L20" s="99"/>
      <c r="M20" s="17" t="s">
        <v>92</v>
      </c>
      <c r="N20" s="18" t="s">
        <v>93</v>
      </c>
      <c r="O20" s="19" t="s">
        <v>94</v>
      </c>
      <c r="Q20" s="150">
        <f>[1]月次予算報告書!AY20</f>
        <v>6250</v>
      </c>
      <c r="R20" s="151"/>
      <c r="S20" s="152"/>
      <c r="T20" s="9"/>
      <c r="U20" s="153">
        <f>'[2]➅月次損益（累計）'!AG19-X20</f>
        <v>1030</v>
      </c>
      <c r="V20" s="154"/>
      <c r="W20" s="155"/>
      <c r="X20" s="153">
        <f>'[2]④月次損益（発生）'!R19</f>
        <v>1000</v>
      </c>
      <c r="Y20" s="154"/>
      <c r="Z20" s="155"/>
      <c r="AA20" s="141">
        <v>1080</v>
      </c>
      <c r="AB20" s="142"/>
      <c r="AC20" s="143"/>
      <c r="AD20" s="141">
        <f>SUM(U20:AC20)</f>
        <v>3110</v>
      </c>
      <c r="AE20" s="142"/>
      <c r="AF20" s="143"/>
      <c r="AG20" s="20"/>
      <c r="AH20" s="141">
        <v>1080</v>
      </c>
      <c r="AI20" s="142"/>
      <c r="AJ20" s="143"/>
      <c r="AK20" s="141">
        <v>1080</v>
      </c>
      <c r="AL20" s="142"/>
      <c r="AM20" s="143"/>
      <c r="AN20" s="141">
        <v>1080</v>
      </c>
      <c r="AO20" s="142"/>
      <c r="AP20" s="143"/>
      <c r="AQ20" s="141">
        <f t="shared" ref="AQ20:AQ21" si="0">SUM(AH20:AP20)</f>
        <v>3240</v>
      </c>
      <c r="AR20" s="142"/>
      <c r="AS20" s="143"/>
      <c r="AT20" s="20"/>
      <c r="AU20" s="166">
        <f>+AD20+AQ20</f>
        <v>6350</v>
      </c>
      <c r="AV20" s="167"/>
      <c r="AW20" s="168"/>
      <c r="AX20" s="9"/>
      <c r="AY20" s="169">
        <f>[1]月次予算報告書!AY20</f>
        <v>6250</v>
      </c>
      <c r="AZ20" s="170"/>
      <c r="BA20" s="171"/>
      <c r="BB20" s="9"/>
      <c r="BC20" s="157">
        <f>IF(M20="貸",AU20-AY20,IF(M20="借",AY20-AU20,""))</f>
        <v>100</v>
      </c>
      <c r="BD20" s="158"/>
      <c r="BE20" s="159"/>
      <c r="BF20" s="160">
        <f t="shared" ref="BF20:BF22" si="1">IF(OR(AY20="",AY20=0),"",ROUND(BC20/AY20,3))</f>
        <v>1.6E-2</v>
      </c>
      <c r="BG20" s="161"/>
      <c r="BH20" s="21" t="str">
        <f>IF(BF20="","",IF(ABS(BF20)&gt;=ROUND($DY$11/100,3),"○",IF(ABS(BF20)&lt;ROUND($DY$11/100,3),"","")))</f>
        <v/>
      </c>
      <c r="BI20" s="164">
        <f t="shared" ref="BI20:BI22" si="2">IF(OR(Q20="",Q20=0),"",ROUND((AU20-Q20)/Q20,3))</f>
        <v>1.6E-2</v>
      </c>
      <c r="BJ20" s="165"/>
      <c r="BK20" s="9"/>
      <c r="BL20" s="153">
        <v>6200</v>
      </c>
      <c r="BM20" s="154"/>
      <c r="BN20" s="155"/>
      <c r="BO20" s="9"/>
      <c r="BP20" s="141">
        <v>1200</v>
      </c>
      <c r="BQ20" s="142"/>
      <c r="BR20" s="143"/>
      <c r="BS20" s="141">
        <v>1150</v>
      </c>
      <c r="BT20" s="142"/>
      <c r="BU20" s="143"/>
      <c r="BV20" s="141">
        <v>1080</v>
      </c>
      <c r="BW20" s="142"/>
      <c r="BX20" s="143"/>
      <c r="BY20" s="141">
        <f>SUM(BP20:BX20)</f>
        <v>3430</v>
      </c>
      <c r="BZ20" s="142"/>
      <c r="CA20" s="143"/>
      <c r="CB20" s="141">
        <f>+AU20+BY20</f>
        <v>9780</v>
      </c>
      <c r="CC20" s="142"/>
      <c r="CD20" s="143"/>
      <c r="CE20" s="22"/>
      <c r="CF20" s="141">
        <v>1080</v>
      </c>
      <c r="CG20" s="142"/>
      <c r="CH20" s="143"/>
      <c r="CI20" s="141">
        <v>1080</v>
      </c>
      <c r="CJ20" s="142"/>
      <c r="CK20" s="143"/>
      <c r="CL20" s="141">
        <v>1080</v>
      </c>
      <c r="CM20" s="142"/>
      <c r="CN20" s="143"/>
      <c r="CO20" s="141">
        <f t="shared" ref="CO20:CO21" si="3">SUM(CF20:CN20)</f>
        <v>3240</v>
      </c>
      <c r="CP20" s="142"/>
      <c r="CQ20" s="143"/>
      <c r="CR20" s="22"/>
      <c r="CS20" s="166">
        <f>+BY20+CO20</f>
        <v>6670</v>
      </c>
      <c r="CT20" s="167"/>
      <c r="CU20" s="168"/>
      <c r="CV20" s="14"/>
      <c r="CW20" s="169">
        <f>[1]月次予算報告書!CS20</f>
        <v>7950</v>
      </c>
      <c r="CX20" s="170"/>
      <c r="CY20" s="171"/>
      <c r="CZ20" s="14"/>
      <c r="DA20" s="172">
        <f t="shared" ref="DA20:DA22" si="4">IF($M20="貸",CS20-CW20,IF($M20="借",CW20-CS20,""))</f>
        <v>-1280</v>
      </c>
      <c r="DB20" s="173"/>
      <c r="DC20" s="174"/>
      <c r="DD20" s="160">
        <f t="shared" ref="DD20:DD22" si="5">IF(OR(CW20="",CW20=0),"",ROUND(DA20/CW20,3))</f>
        <v>-0.161</v>
      </c>
      <c r="DE20" s="161"/>
      <c r="DF20" s="21" t="str">
        <f>IF(DD20="","",IF(ABS(DD20)&gt;=ROUND($DY$11/100,3),"○",IF(ABS(DD20)&lt;ROUND($DY$11/100,3),"","")))</f>
        <v>○</v>
      </c>
      <c r="DG20" s="164">
        <f t="shared" ref="DG20:DG22" si="6">IF(OR(BL20="",BL20=0),"",ROUND((CS20-BL20)/BL20,3))</f>
        <v>7.5999999999999998E-2</v>
      </c>
      <c r="DH20" s="165"/>
      <c r="DI20" s="9"/>
      <c r="DJ20" s="153">
        <f>+Q20+BL20</f>
        <v>12450</v>
      </c>
      <c r="DK20" s="154"/>
      <c r="DL20" s="155"/>
      <c r="DM20" s="9"/>
      <c r="DN20" s="166">
        <f>+AU20+CS20</f>
        <v>13020</v>
      </c>
      <c r="DO20" s="167"/>
      <c r="DP20" s="168"/>
      <c r="DQ20" s="14"/>
      <c r="DR20" s="144">
        <f>[1]月次予算報告書!DR20</f>
        <v>12950</v>
      </c>
      <c r="DS20" s="145"/>
      <c r="DT20" s="146"/>
      <c r="DU20" s="14"/>
      <c r="DV20" s="157">
        <f t="shared" ref="DV20:DV22" si="7">IF($M20="貸",DN20-DR20,IF($M20="借",DR20-DN20,""))</f>
        <v>70</v>
      </c>
      <c r="DW20" s="158"/>
      <c r="DX20" s="159"/>
      <c r="DY20" s="160">
        <f t="shared" ref="DY20:DY22" si="8">IF(OR(DR20="",DR20=0),"",ROUND(DV20/DR20,3))</f>
        <v>5.0000000000000001E-3</v>
      </c>
      <c r="DZ20" s="161"/>
      <c r="EA20" s="21" t="str">
        <f t="shared" ref="EA20:EA22" si="9">IF(DY20="","",IF(ABS(DY20)&gt;=ROUND($DY$11/100,3),"○",IF(ABS(DY20)&lt;ROUND($DY$11/100,3),"","")))</f>
        <v/>
      </c>
      <c r="EB20" s="162">
        <f t="shared" ref="EB20:EB22" si="10">IF(OR(DN20="",DN20=0),"",ROUND((DN20-DR20)/DN20,3))</f>
        <v>5.0000000000000001E-3</v>
      </c>
      <c r="EC20" s="163"/>
    </row>
    <row r="21" spans="2:133" ht="14.25" thickBot="1">
      <c r="B21" s="148"/>
      <c r="C21" s="16">
        <v>3</v>
      </c>
      <c r="D21" s="87" t="s">
        <v>96</v>
      </c>
      <c r="E21" s="88"/>
      <c r="F21" s="88"/>
      <c r="G21" s="88"/>
      <c r="H21" s="88"/>
      <c r="I21" s="88"/>
      <c r="J21" s="88"/>
      <c r="K21" s="88"/>
      <c r="L21" s="89"/>
      <c r="M21" s="17" t="s">
        <v>92</v>
      </c>
      <c r="N21" s="18" t="s">
        <v>93</v>
      </c>
      <c r="O21" s="19" t="s">
        <v>94</v>
      </c>
      <c r="Q21" s="150">
        <f>[1]月次予算報告書!AY21</f>
        <v>6430</v>
      </c>
      <c r="R21" s="151"/>
      <c r="S21" s="152"/>
      <c r="T21" s="9"/>
      <c r="U21" s="153">
        <f>'[2]➅月次損益（累計）'!AG20-X21</f>
        <v>1000</v>
      </c>
      <c r="V21" s="154"/>
      <c r="W21" s="155"/>
      <c r="X21" s="153">
        <f>'[2]④月次損益（発生）'!R20</f>
        <v>980</v>
      </c>
      <c r="Y21" s="154"/>
      <c r="Z21" s="155"/>
      <c r="AA21" s="141">
        <v>1100</v>
      </c>
      <c r="AB21" s="142"/>
      <c r="AC21" s="143"/>
      <c r="AD21" s="141">
        <f>SUM(U21:AC21)</f>
        <v>3080</v>
      </c>
      <c r="AE21" s="142"/>
      <c r="AF21" s="143"/>
      <c r="AG21" s="20"/>
      <c r="AH21" s="141">
        <v>1100</v>
      </c>
      <c r="AI21" s="142"/>
      <c r="AJ21" s="143"/>
      <c r="AK21" s="141">
        <v>1100</v>
      </c>
      <c r="AL21" s="142"/>
      <c r="AM21" s="143"/>
      <c r="AN21" s="141">
        <v>1100</v>
      </c>
      <c r="AO21" s="142"/>
      <c r="AP21" s="143"/>
      <c r="AQ21" s="141">
        <f t="shared" si="0"/>
        <v>3300</v>
      </c>
      <c r="AR21" s="142"/>
      <c r="AS21" s="143"/>
      <c r="AT21" s="20"/>
      <c r="AU21" s="141">
        <f>+AD21+AQ21</f>
        <v>6380</v>
      </c>
      <c r="AV21" s="142"/>
      <c r="AW21" s="143"/>
      <c r="AX21" s="9"/>
      <c r="AY21" s="144">
        <f>[1]月次予算報告書!AY21</f>
        <v>6430</v>
      </c>
      <c r="AZ21" s="145"/>
      <c r="BA21" s="146"/>
      <c r="BB21" s="9"/>
      <c r="BC21" s="157">
        <f t="shared" ref="BC21:BC22" si="11">IF(M21="貸",AU21-AY21,IF(M21="借",AY21-AU21,""))</f>
        <v>-50</v>
      </c>
      <c r="BD21" s="158"/>
      <c r="BE21" s="159"/>
      <c r="BF21" s="160">
        <f t="shared" si="1"/>
        <v>-8.0000000000000002E-3</v>
      </c>
      <c r="BG21" s="161"/>
      <c r="BH21" s="21" t="str">
        <f>IF(BF21="","",IF(ABS(BF21)&gt;=ROUND($DY$11/100,3),"○",IF(ABS(BF21)&lt;ROUND($DY$11/100,3),"","")))</f>
        <v/>
      </c>
      <c r="BI21" s="164">
        <f t="shared" si="2"/>
        <v>-8.0000000000000002E-3</v>
      </c>
      <c r="BJ21" s="165"/>
      <c r="BK21" s="9"/>
      <c r="BL21" s="153">
        <v>6520</v>
      </c>
      <c r="BM21" s="154"/>
      <c r="BN21" s="155"/>
      <c r="BO21" s="9"/>
      <c r="BP21" s="141">
        <v>1250</v>
      </c>
      <c r="BQ21" s="142"/>
      <c r="BR21" s="143"/>
      <c r="BS21" s="141">
        <v>1250</v>
      </c>
      <c r="BT21" s="142"/>
      <c r="BU21" s="143"/>
      <c r="BV21" s="141">
        <v>1100</v>
      </c>
      <c r="BW21" s="142"/>
      <c r="BX21" s="143"/>
      <c r="BY21" s="141">
        <f>SUM(BP21:BX21)</f>
        <v>3600</v>
      </c>
      <c r="BZ21" s="142"/>
      <c r="CA21" s="143"/>
      <c r="CB21" s="141">
        <f>+AU21+BY21</f>
        <v>9980</v>
      </c>
      <c r="CC21" s="142"/>
      <c r="CD21" s="143"/>
      <c r="CE21" s="22"/>
      <c r="CF21" s="141">
        <v>1100</v>
      </c>
      <c r="CG21" s="142"/>
      <c r="CH21" s="143"/>
      <c r="CI21" s="141">
        <v>1100</v>
      </c>
      <c r="CJ21" s="142"/>
      <c r="CK21" s="143"/>
      <c r="CL21" s="141">
        <v>1100</v>
      </c>
      <c r="CM21" s="142"/>
      <c r="CN21" s="143"/>
      <c r="CO21" s="141">
        <f t="shared" si="3"/>
        <v>3300</v>
      </c>
      <c r="CP21" s="142"/>
      <c r="CQ21" s="143"/>
      <c r="CR21" s="22"/>
      <c r="CS21" s="141">
        <f>+BY21+CO21</f>
        <v>6900</v>
      </c>
      <c r="CT21" s="142"/>
      <c r="CU21" s="143"/>
      <c r="CV21" s="14"/>
      <c r="CW21" s="144">
        <f>[1]月次予算報告書!CS21</f>
        <v>7770</v>
      </c>
      <c r="CX21" s="145"/>
      <c r="CY21" s="146"/>
      <c r="CZ21" s="14"/>
      <c r="DA21" s="157">
        <f t="shared" si="4"/>
        <v>-870</v>
      </c>
      <c r="DB21" s="158"/>
      <c r="DC21" s="159"/>
      <c r="DD21" s="160">
        <f t="shared" si="5"/>
        <v>-0.112</v>
      </c>
      <c r="DE21" s="161"/>
      <c r="DF21" s="21" t="str">
        <f>IF(DD21="","",IF(ABS(DD21)&gt;=ROUND($DY$11/100,3),"○",IF(ABS(DD21)&lt;ROUND($DY$11/100,3),"","")))</f>
        <v>○</v>
      </c>
      <c r="DG21" s="164">
        <f t="shared" si="6"/>
        <v>5.8000000000000003E-2</v>
      </c>
      <c r="DH21" s="165"/>
      <c r="DI21" s="9"/>
      <c r="DJ21" s="153">
        <f>+Q21+BL21</f>
        <v>12950</v>
      </c>
      <c r="DK21" s="154"/>
      <c r="DL21" s="155"/>
      <c r="DM21" s="9"/>
      <c r="DN21" s="141">
        <f>+AU21+CS21</f>
        <v>13280</v>
      </c>
      <c r="DO21" s="142"/>
      <c r="DP21" s="143"/>
      <c r="DQ21" s="14"/>
      <c r="DR21" s="144">
        <f>[1]月次予算報告書!DR21</f>
        <v>13060</v>
      </c>
      <c r="DS21" s="145"/>
      <c r="DT21" s="146"/>
      <c r="DU21" s="14"/>
      <c r="DV21" s="157">
        <f t="shared" si="7"/>
        <v>220</v>
      </c>
      <c r="DW21" s="158"/>
      <c r="DX21" s="159"/>
      <c r="DY21" s="160">
        <f t="shared" si="8"/>
        <v>1.7000000000000001E-2</v>
      </c>
      <c r="DZ21" s="161"/>
      <c r="EA21" s="21" t="str">
        <f t="shared" si="9"/>
        <v/>
      </c>
      <c r="EB21" s="162">
        <f t="shared" si="10"/>
        <v>1.7000000000000001E-2</v>
      </c>
      <c r="EC21" s="163"/>
    </row>
    <row r="22" spans="2:133" ht="14.25" thickBot="1">
      <c r="B22" s="148"/>
      <c r="C22" s="16">
        <v>4</v>
      </c>
      <c r="D22" s="97" t="s">
        <v>97</v>
      </c>
      <c r="E22" s="98"/>
      <c r="F22" s="98"/>
      <c r="G22" s="98"/>
      <c r="H22" s="98"/>
      <c r="I22" s="98"/>
      <c r="J22" s="98"/>
      <c r="K22" s="98"/>
      <c r="L22" s="99"/>
      <c r="M22" s="17" t="s">
        <v>92</v>
      </c>
      <c r="N22" s="18" t="s">
        <v>93</v>
      </c>
      <c r="O22" s="19" t="s">
        <v>94</v>
      </c>
      <c r="Q22" s="153">
        <f>Q19+Q20-Q21</f>
        <v>800</v>
      </c>
      <c r="R22" s="154"/>
      <c r="S22" s="155"/>
      <c r="T22" s="9"/>
      <c r="U22" s="153">
        <f>U19+U20-U21</f>
        <v>1010</v>
      </c>
      <c r="V22" s="154"/>
      <c r="W22" s="155"/>
      <c r="X22" s="153">
        <f>X19+X20-X21</f>
        <v>1030</v>
      </c>
      <c r="Y22" s="154"/>
      <c r="Z22" s="155"/>
      <c r="AA22" s="141">
        <f>AA19+AA20-AA21</f>
        <v>1010</v>
      </c>
      <c r="AB22" s="142"/>
      <c r="AC22" s="143"/>
      <c r="AD22" s="141">
        <f>AD19+AD20-AD21</f>
        <v>1010</v>
      </c>
      <c r="AE22" s="142"/>
      <c r="AF22" s="143"/>
      <c r="AG22" s="20"/>
      <c r="AH22" s="141">
        <f>AH19+AH20-AH21</f>
        <v>990</v>
      </c>
      <c r="AI22" s="142"/>
      <c r="AJ22" s="143"/>
      <c r="AK22" s="141">
        <f>AK19+AK20-AK21</f>
        <v>970</v>
      </c>
      <c r="AL22" s="142"/>
      <c r="AM22" s="143"/>
      <c r="AN22" s="141">
        <f>AN19+AN20-AN21</f>
        <v>950</v>
      </c>
      <c r="AO22" s="142"/>
      <c r="AP22" s="143"/>
      <c r="AQ22" s="141">
        <f>AQ19+AQ20-AQ21</f>
        <v>950</v>
      </c>
      <c r="AR22" s="142"/>
      <c r="AS22" s="143"/>
      <c r="AT22" s="20"/>
      <c r="AU22" s="166">
        <f>AU19+AU20-AU21</f>
        <v>950</v>
      </c>
      <c r="AV22" s="167"/>
      <c r="AW22" s="168"/>
      <c r="AX22" s="9"/>
      <c r="AY22" s="169">
        <f>AY19+AY20-AY21</f>
        <v>800</v>
      </c>
      <c r="AZ22" s="170"/>
      <c r="BA22" s="171"/>
      <c r="BB22" s="9"/>
      <c r="BC22" s="157">
        <f t="shared" si="11"/>
        <v>150</v>
      </c>
      <c r="BD22" s="158"/>
      <c r="BE22" s="159"/>
      <c r="BF22" s="160">
        <f t="shared" si="1"/>
        <v>0.188</v>
      </c>
      <c r="BG22" s="161"/>
      <c r="BH22" s="21" t="str">
        <f>IF(BF22="","",IF(ABS(BF22)&gt;=ROUND($DY$11/100,3),"○",IF(ABS(BF22)&lt;ROUND($DY$11/100,3),"","")))</f>
        <v>○</v>
      </c>
      <c r="BI22" s="164">
        <f t="shared" si="2"/>
        <v>0.188</v>
      </c>
      <c r="BJ22" s="165"/>
      <c r="BK22" s="9"/>
      <c r="BL22" s="153">
        <f>BL19+BL20-BL21</f>
        <v>480</v>
      </c>
      <c r="BM22" s="154"/>
      <c r="BN22" s="155"/>
      <c r="BO22" s="9"/>
      <c r="BP22" s="141">
        <f>BP19+BP20-BP21</f>
        <v>900</v>
      </c>
      <c r="BQ22" s="142"/>
      <c r="BR22" s="143"/>
      <c r="BS22" s="141">
        <f>BS19+BS20-BS21</f>
        <v>800</v>
      </c>
      <c r="BT22" s="142"/>
      <c r="BU22" s="143"/>
      <c r="BV22" s="141">
        <f>BV19+BV20-BV21</f>
        <v>780</v>
      </c>
      <c r="BW22" s="142"/>
      <c r="BX22" s="143"/>
      <c r="BY22" s="141">
        <f>BY19+BY20-BY21</f>
        <v>780</v>
      </c>
      <c r="BZ22" s="142"/>
      <c r="CA22" s="143"/>
      <c r="CB22" s="141">
        <f>CB19+CB20-CB21</f>
        <v>780</v>
      </c>
      <c r="CC22" s="142"/>
      <c r="CD22" s="143"/>
      <c r="CE22" s="22"/>
      <c r="CF22" s="141">
        <f>CF19+CF20-CF21</f>
        <v>760</v>
      </c>
      <c r="CG22" s="142"/>
      <c r="CH22" s="143"/>
      <c r="CI22" s="141">
        <f>CI19+CI20-CI21</f>
        <v>740</v>
      </c>
      <c r="CJ22" s="142"/>
      <c r="CK22" s="143"/>
      <c r="CL22" s="141">
        <f>CL19+CL20-CL21</f>
        <v>720</v>
      </c>
      <c r="CM22" s="142"/>
      <c r="CN22" s="143"/>
      <c r="CO22" s="141">
        <f>CO19+CO20-CO21</f>
        <v>720</v>
      </c>
      <c r="CP22" s="142"/>
      <c r="CQ22" s="143"/>
      <c r="CR22" s="22"/>
      <c r="CS22" s="166">
        <f>CS19+CS20-CS21</f>
        <v>720</v>
      </c>
      <c r="CT22" s="167"/>
      <c r="CU22" s="168"/>
      <c r="CV22" s="14"/>
      <c r="CW22" s="169">
        <f>CW19+CW20-CW21</f>
        <v>1400</v>
      </c>
      <c r="CX22" s="170"/>
      <c r="CY22" s="171"/>
      <c r="CZ22" s="14"/>
      <c r="DA22" s="172">
        <f t="shared" si="4"/>
        <v>-680</v>
      </c>
      <c r="DB22" s="173"/>
      <c r="DC22" s="174"/>
      <c r="DD22" s="160">
        <f t="shared" si="5"/>
        <v>-0.48599999999999999</v>
      </c>
      <c r="DE22" s="161"/>
      <c r="DF22" s="21" t="str">
        <f>IF(DD22="","",IF(ABS(DD22)&gt;=ROUND($DY$11/100,3),"○",IF(ABS(DD22)&lt;ROUND($DY$11/100,3),"","")))</f>
        <v>○</v>
      </c>
      <c r="DG22" s="164">
        <f t="shared" si="6"/>
        <v>0.5</v>
      </c>
      <c r="DH22" s="165"/>
      <c r="DI22" s="9"/>
      <c r="DJ22" s="153">
        <f>DJ19+DJ20-DJ21</f>
        <v>480</v>
      </c>
      <c r="DK22" s="154"/>
      <c r="DL22" s="155"/>
      <c r="DM22" s="9"/>
      <c r="DN22" s="166">
        <f>DN19+DN20-DN21</f>
        <v>720</v>
      </c>
      <c r="DO22" s="167"/>
      <c r="DP22" s="168"/>
      <c r="DQ22" s="14"/>
      <c r="DR22" s="157">
        <f>DR19+DR20-DR21</f>
        <v>900</v>
      </c>
      <c r="DS22" s="158"/>
      <c r="DT22" s="159"/>
      <c r="DU22" s="14"/>
      <c r="DV22" s="157">
        <f t="shared" si="7"/>
        <v>-180</v>
      </c>
      <c r="DW22" s="158"/>
      <c r="DX22" s="159"/>
      <c r="DY22" s="160">
        <f t="shared" si="8"/>
        <v>-0.2</v>
      </c>
      <c r="DZ22" s="161"/>
      <c r="EA22" s="21" t="str">
        <f t="shared" si="9"/>
        <v>○</v>
      </c>
      <c r="EB22" s="162">
        <f t="shared" si="10"/>
        <v>-0.25</v>
      </c>
      <c r="EC22" s="163"/>
    </row>
    <row r="23" spans="2:133" ht="3.6" customHeight="1" thickBot="1">
      <c r="B23" s="148"/>
      <c r="Q23" s="44"/>
      <c r="R23" s="44"/>
      <c r="S23" s="44"/>
      <c r="T23" s="9"/>
      <c r="U23" s="14"/>
      <c r="V23" s="14"/>
      <c r="W23" s="14"/>
      <c r="X23" s="14"/>
      <c r="Y23" s="14"/>
      <c r="Z23" s="14"/>
      <c r="AA23" s="22"/>
      <c r="AB23" s="22"/>
      <c r="AC23" s="22"/>
      <c r="AD23" s="22"/>
      <c r="AE23" s="22"/>
      <c r="AF23" s="22"/>
      <c r="AG23" s="20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0"/>
      <c r="AU23" s="22"/>
      <c r="AV23" s="22"/>
      <c r="AW23" s="22"/>
      <c r="AX23" s="9"/>
      <c r="AY23" s="14"/>
      <c r="AZ23" s="14"/>
      <c r="BA23" s="14"/>
      <c r="BB23" s="9"/>
      <c r="BC23" s="14"/>
      <c r="BD23" s="14"/>
      <c r="BE23" s="14"/>
      <c r="BF23" s="14"/>
      <c r="BG23" s="9"/>
      <c r="BH23" s="9"/>
      <c r="BI23" s="9"/>
      <c r="BJ23" s="9"/>
      <c r="BK23" s="9"/>
      <c r="BL23" s="44"/>
      <c r="BM23" s="44"/>
      <c r="BN23" s="44"/>
      <c r="BO23" s="9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14"/>
      <c r="CW23" s="14"/>
      <c r="CX23" s="14"/>
      <c r="CY23" s="14"/>
      <c r="CZ23" s="14"/>
      <c r="DA23" s="14"/>
      <c r="DB23" s="14"/>
      <c r="DC23" s="14"/>
      <c r="DD23" s="14"/>
      <c r="DE23" s="9"/>
      <c r="DF23" s="9"/>
      <c r="DG23" s="9"/>
      <c r="DH23" s="9"/>
      <c r="DI23" s="9"/>
      <c r="DJ23" s="44"/>
      <c r="DK23" s="44"/>
      <c r="DL23" s="44"/>
      <c r="DM23" s="9"/>
      <c r="DN23" s="22"/>
      <c r="DO23" s="22"/>
      <c r="DP23" s="22"/>
      <c r="DQ23" s="14"/>
      <c r="DR23" s="14"/>
      <c r="DS23" s="14"/>
      <c r="DT23" s="14"/>
      <c r="DU23" s="14"/>
      <c r="DV23" s="14"/>
      <c r="DW23" s="14"/>
      <c r="DX23" s="14"/>
      <c r="DY23" s="14"/>
      <c r="DZ23" s="9"/>
      <c r="EA23" s="9"/>
    </row>
    <row r="24" spans="2:133" ht="14.25" thickBot="1">
      <c r="B24" s="148"/>
      <c r="C24" s="16">
        <v>5</v>
      </c>
      <c r="D24" s="175" t="s">
        <v>98</v>
      </c>
      <c r="E24" s="176"/>
      <c r="F24" s="176"/>
      <c r="G24" s="176"/>
      <c r="H24" s="176"/>
      <c r="I24" s="176"/>
      <c r="J24" s="176"/>
      <c r="K24" s="176"/>
      <c r="L24" s="177"/>
      <c r="M24" s="17" t="s">
        <v>92</v>
      </c>
      <c r="N24" s="18" t="s">
        <v>93</v>
      </c>
      <c r="O24" s="19" t="s">
        <v>94</v>
      </c>
      <c r="Q24" s="153">
        <f>+Q21</f>
        <v>6430</v>
      </c>
      <c r="R24" s="154"/>
      <c r="S24" s="155"/>
      <c r="T24" s="9"/>
      <c r="U24" s="153">
        <f>+U21</f>
        <v>1000</v>
      </c>
      <c r="V24" s="154"/>
      <c r="W24" s="155"/>
      <c r="X24" s="153">
        <f>+X21</f>
        <v>980</v>
      </c>
      <c r="Y24" s="154"/>
      <c r="Z24" s="155"/>
      <c r="AA24" s="141">
        <f>+AA21</f>
        <v>1100</v>
      </c>
      <c r="AB24" s="142"/>
      <c r="AC24" s="143"/>
      <c r="AD24" s="141">
        <f>+AD21</f>
        <v>3080</v>
      </c>
      <c r="AE24" s="142"/>
      <c r="AF24" s="143"/>
      <c r="AG24" s="20"/>
      <c r="AH24" s="141">
        <f>+AH21</f>
        <v>1100</v>
      </c>
      <c r="AI24" s="142"/>
      <c r="AJ24" s="143"/>
      <c r="AK24" s="141">
        <f>+AK21</f>
        <v>1100</v>
      </c>
      <c r="AL24" s="142"/>
      <c r="AM24" s="143"/>
      <c r="AN24" s="141">
        <f>+AN21</f>
        <v>1100</v>
      </c>
      <c r="AO24" s="142"/>
      <c r="AP24" s="143"/>
      <c r="AQ24" s="141">
        <f>+AQ21</f>
        <v>3300</v>
      </c>
      <c r="AR24" s="142"/>
      <c r="AS24" s="143"/>
      <c r="AT24" s="20"/>
      <c r="AU24" s="166">
        <f>+AU21</f>
        <v>6380</v>
      </c>
      <c r="AV24" s="167"/>
      <c r="AW24" s="168"/>
      <c r="AX24" s="9"/>
      <c r="AY24" s="169">
        <f>+AY21</f>
        <v>6430</v>
      </c>
      <c r="AZ24" s="170"/>
      <c r="BA24" s="171"/>
      <c r="BB24" s="9"/>
      <c r="BC24" s="157">
        <f t="shared" ref="BC24" si="12">IF(M24="貸",AU24-AY24,IF(M24="借",AY24-AU24,""))</f>
        <v>-50</v>
      </c>
      <c r="BD24" s="158"/>
      <c r="BE24" s="159"/>
      <c r="BF24" s="160">
        <f t="shared" ref="BF24" si="13">IF(OR(AY24="",AY24=0),"",ROUND(BC24/AY24,3))</f>
        <v>-8.0000000000000002E-3</v>
      </c>
      <c r="BG24" s="161"/>
      <c r="BH24" s="21" t="str">
        <f>IF(BF24="","",IF(ABS(BF24)&gt;=ROUND($DY$11/100,3),"○",IF(ABS(BF24)&lt;ROUND($DY$11/100,3),"","")))</f>
        <v/>
      </c>
      <c r="BI24" s="164">
        <f t="shared" ref="BI24" si="14">IF(OR(Q24="",Q24=0),"",ROUND((AU24-Q24)/Q24,3))</f>
        <v>-8.0000000000000002E-3</v>
      </c>
      <c r="BJ24" s="165"/>
      <c r="BK24" s="9"/>
      <c r="BL24" s="153">
        <f>+BL21</f>
        <v>6520</v>
      </c>
      <c r="BM24" s="154"/>
      <c r="BN24" s="155"/>
      <c r="BO24" s="9"/>
      <c r="BP24" s="141">
        <f>+BP21</f>
        <v>1250</v>
      </c>
      <c r="BQ24" s="142"/>
      <c r="BR24" s="143"/>
      <c r="BS24" s="141">
        <f>+BS21</f>
        <v>1250</v>
      </c>
      <c r="BT24" s="142"/>
      <c r="BU24" s="143"/>
      <c r="BV24" s="141">
        <f>+BV21</f>
        <v>1100</v>
      </c>
      <c r="BW24" s="142"/>
      <c r="BX24" s="143"/>
      <c r="BY24" s="141">
        <f>+BY21</f>
        <v>3600</v>
      </c>
      <c r="BZ24" s="142"/>
      <c r="CA24" s="143"/>
      <c r="CB24" s="141">
        <f>+AU24+BY24</f>
        <v>9980</v>
      </c>
      <c r="CC24" s="142"/>
      <c r="CD24" s="143"/>
      <c r="CE24" s="22"/>
      <c r="CF24" s="141">
        <f>+CF21</f>
        <v>1100</v>
      </c>
      <c r="CG24" s="142"/>
      <c r="CH24" s="143"/>
      <c r="CI24" s="141">
        <f>+CI21</f>
        <v>1100</v>
      </c>
      <c r="CJ24" s="142"/>
      <c r="CK24" s="143"/>
      <c r="CL24" s="141">
        <f>+CL21</f>
        <v>1100</v>
      </c>
      <c r="CM24" s="142"/>
      <c r="CN24" s="143"/>
      <c r="CO24" s="141">
        <f>+CO21</f>
        <v>3300</v>
      </c>
      <c r="CP24" s="142"/>
      <c r="CQ24" s="143"/>
      <c r="CR24" s="22"/>
      <c r="CS24" s="166">
        <f>+BY24+CO24</f>
        <v>6900</v>
      </c>
      <c r="CT24" s="167"/>
      <c r="CU24" s="168"/>
      <c r="CV24" s="14"/>
      <c r="CW24" s="169">
        <f>+CW21</f>
        <v>7770</v>
      </c>
      <c r="CX24" s="170"/>
      <c r="CY24" s="171"/>
      <c r="CZ24" s="14"/>
      <c r="DA24" s="157">
        <f t="shared" ref="DA24" si="15">IF($M24="貸",CS24-CW24,IF($M24="借",CW24-CS24,""))</f>
        <v>-870</v>
      </c>
      <c r="DB24" s="158"/>
      <c r="DC24" s="159"/>
      <c r="DD24" s="160">
        <f t="shared" ref="DD24" si="16">IF(OR(CW24="",CW24=0),"",ROUND(DA24/CW24,3))</f>
        <v>-0.112</v>
      </c>
      <c r="DE24" s="161"/>
      <c r="DF24" s="21" t="str">
        <f>IF(DD24="","",IF(ABS(DD24)&gt;=ROUND($DY$11/100,3),"○",IF(ABS(DD24)&lt;ROUND($DY$11/100,3),"","")))</f>
        <v>○</v>
      </c>
      <c r="DG24" s="164">
        <f t="shared" ref="DG24" si="17">IF(OR(BL24="",BL24=0),"",ROUND((CS24-BL24)/BL24,3))</f>
        <v>5.8000000000000003E-2</v>
      </c>
      <c r="DH24" s="165"/>
      <c r="DI24" s="9"/>
      <c r="DJ24" s="153">
        <f>+DJ21</f>
        <v>12950</v>
      </c>
      <c r="DK24" s="154"/>
      <c r="DL24" s="155"/>
      <c r="DM24" s="9"/>
      <c r="DN24" s="166">
        <f>+AU24+CS24</f>
        <v>13280</v>
      </c>
      <c r="DO24" s="167"/>
      <c r="DP24" s="168"/>
      <c r="DQ24" s="14"/>
      <c r="DR24" s="157">
        <f>+AU24+BL24</f>
        <v>12900</v>
      </c>
      <c r="DS24" s="158"/>
      <c r="DT24" s="159"/>
      <c r="DU24" s="14"/>
      <c r="DV24" s="157">
        <f t="shared" ref="DV24" si="18">IF($M24="貸",DN24-DR24,IF($M24="借",DR24-DN24,""))</f>
        <v>380</v>
      </c>
      <c r="DW24" s="158"/>
      <c r="DX24" s="159"/>
      <c r="DY24" s="160">
        <f t="shared" ref="DY24" si="19">IF(OR(DR24="",DR24=0),"",ROUND(DV24/DR24,3))</f>
        <v>2.9000000000000001E-2</v>
      </c>
      <c r="DZ24" s="161"/>
      <c r="EA24" s="21" t="str">
        <f t="shared" ref="EA24" si="20">IF(DY24="","",IF(ABS(DY24)&gt;=ROUND($DY$11/100,3),"○",IF(ABS(DY24)&lt;ROUND($DY$11/100,3),"","")))</f>
        <v/>
      </c>
      <c r="EB24" s="162">
        <f t="shared" ref="EB24" si="21">IF(OR(DN24="",DN24=0),"",ROUND((DN24-DR24)/DN24,3))</f>
        <v>2.9000000000000001E-2</v>
      </c>
      <c r="EC24" s="163"/>
    </row>
    <row r="25" spans="2:133" ht="4.1500000000000004" customHeight="1" thickBot="1">
      <c r="B25" s="148"/>
      <c r="C25" s="2"/>
      <c r="Q25" s="44"/>
      <c r="R25" s="44"/>
      <c r="S25" s="44"/>
      <c r="T25" s="9"/>
      <c r="U25" s="44"/>
      <c r="V25" s="44"/>
      <c r="W25" s="44"/>
      <c r="X25" s="44"/>
      <c r="Y25" s="44"/>
      <c r="Z25" s="44"/>
      <c r="AA25" s="22"/>
      <c r="AB25" s="22"/>
      <c r="AC25" s="22"/>
      <c r="AD25" s="22"/>
      <c r="AE25" s="22"/>
      <c r="AF25" s="22"/>
      <c r="AG25" s="20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0"/>
      <c r="AU25" s="22"/>
      <c r="AV25" s="22"/>
      <c r="AW25" s="22"/>
      <c r="AX25" s="9"/>
      <c r="AY25" s="14"/>
      <c r="AZ25" s="14"/>
      <c r="BA25" s="14"/>
      <c r="BB25" s="9"/>
      <c r="BC25" s="14"/>
      <c r="BD25" s="14"/>
      <c r="BE25" s="14"/>
      <c r="BF25" s="14"/>
      <c r="BG25" s="9"/>
      <c r="BH25" s="9"/>
      <c r="BI25" s="9"/>
      <c r="BJ25" s="9"/>
      <c r="BK25" s="9"/>
      <c r="BL25" s="44"/>
      <c r="BM25" s="44"/>
      <c r="BN25" s="44"/>
      <c r="BO25" s="9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14"/>
      <c r="CW25" s="14"/>
      <c r="CX25" s="14"/>
      <c r="CY25" s="14"/>
      <c r="CZ25" s="14"/>
      <c r="DA25" s="14"/>
      <c r="DB25" s="14"/>
      <c r="DC25" s="14"/>
      <c r="DD25" s="14"/>
      <c r="DE25" s="9"/>
      <c r="DF25" s="9"/>
      <c r="DG25" s="9"/>
      <c r="DH25" s="9"/>
      <c r="DI25" s="9"/>
      <c r="DJ25" s="44"/>
      <c r="DK25" s="44"/>
      <c r="DL25" s="44"/>
      <c r="DM25" s="9"/>
      <c r="DN25" s="22"/>
      <c r="DO25" s="22"/>
      <c r="DP25" s="22"/>
      <c r="DQ25" s="14"/>
      <c r="DR25" s="14"/>
      <c r="DS25" s="14"/>
      <c r="DT25" s="14"/>
      <c r="DU25" s="14"/>
      <c r="DV25" s="14"/>
      <c r="DW25" s="14"/>
      <c r="DX25" s="14"/>
      <c r="DY25" s="14"/>
      <c r="DZ25" s="9"/>
      <c r="EA25" s="9"/>
    </row>
    <row r="26" spans="2:133" ht="14.25" thickBot="1">
      <c r="B26" s="148"/>
      <c r="C26" s="16">
        <v>6</v>
      </c>
      <c r="D26" s="178" t="s">
        <v>99</v>
      </c>
      <c r="E26" s="179"/>
      <c r="F26" s="179"/>
      <c r="G26" s="179"/>
      <c r="H26" s="179"/>
      <c r="I26" s="179"/>
      <c r="J26" s="179"/>
      <c r="K26" s="179"/>
      <c r="L26" s="180"/>
      <c r="M26" s="17" t="s">
        <v>100</v>
      </c>
      <c r="N26" s="19" t="s">
        <v>93</v>
      </c>
      <c r="O26" s="19" t="s">
        <v>94</v>
      </c>
      <c r="Q26" s="150">
        <f>[1]月次予算報告書!AY26</f>
        <v>2350</v>
      </c>
      <c r="R26" s="151"/>
      <c r="S26" s="152"/>
      <c r="T26" s="9"/>
      <c r="U26" s="153">
        <v>380</v>
      </c>
      <c r="V26" s="154"/>
      <c r="W26" s="155"/>
      <c r="X26" s="153">
        <v>380</v>
      </c>
      <c r="Y26" s="154"/>
      <c r="Z26" s="155"/>
      <c r="AA26" s="141">
        <v>380</v>
      </c>
      <c r="AB26" s="142"/>
      <c r="AC26" s="143"/>
      <c r="AD26" s="141">
        <f>SUM(U26:AC26)</f>
        <v>1140</v>
      </c>
      <c r="AE26" s="142"/>
      <c r="AF26" s="143"/>
      <c r="AG26" s="20"/>
      <c r="AH26" s="141">
        <v>380</v>
      </c>
      <c r="AI26" s="142"/>
      <c r="AJ26" s="143"/>
      <c r="AK26" s="141">
        <v>380</v>
      </c>
      <c r="AL26" s="142"/>
      <c r="AM26" s="143"/>
      <c r="AN26" s="141">
        <v>380</v>
      </c>
      <c r="AO26" s="142"/>
      <c r="AP26" s="143"/>
      <c r="AQ26" s="141">
        <f t="shared" ref="AQ26:AQ27" si="22">SUM(AH26:AP26)</f>
        <v>1140</v>
      </c>
      <c r="AR26" s="142"/>
      <c r="AS26" s="143"/>
      <c r="AT26" s="20"/>
      <c r="AU26" s="141">
        <f t="shared" ref="AU26:AU27" si="23">+AD26+AQ26</f>
        <v>2280</v>
      </c>
      <c r="AV26" s="142"/>
      <c r="AW26" s="143"/>
      <c r="AX26" s="9"/>
      <c r="AY26" s="144">
        <f>[1]月次予算報告書!AY26</f>
        <v>2350</v>
      </c>
      <c r="AZ26" s="145"/>
      <c r="BA26" s="146"/>
      <c r="BB26" s="9"/>
      <c r="BC26" s="157">
        <f t="shared" ref="BC26:BC27" si="24">IF(M26="貸",AU26-AY26,IF(M26="借",AY26-AU26,""))</f>
        <v>70</v>
      </c>
      <c r="BD26" s="158"/>
      <c r="BE26" s="159"/>
      <c r="BF26" s="160">
        <f t="shared" ref="BF26:BF27" si="25">IF(OR(AY26="",AY26=0),"",ROUND(BC26/AY26,3))</f>
        <v>0.03</v>
      </c>
      <c r="BG26" s="161"/>
      <c r="BH26" s="21" t="str">
        <f>IF(BF26="","",IF(ABS(BF26)&gt;=ROUND($DY$11/100,3),"○",IF(ABS(BF26)&lt;ROUND($DY$11/100,3),"","")))</f>
        <v/>
      </c>
      <c r="BI26" s="164">
        <f t="shared" ref="BI26:BI27" si="26">IF(OR(Q26="",Q26=0),"",ROUND((AU26-Q26)/Q26,3))</f>
        <v>-0.03</v>
      </c>
      <c r="BJ26" s="165"/>
      <c r="BK26" s="9"/>
      <c r="BL26" s="153">
        <v>2200</v>
      </c>
      <c r="BM26" s="154"/>
      <c r="BN26" s="155"/>
      <c r="BO26" s="9"/>
      <c r="BP26" s="141">
        <v>380</v>
      </c>
      <c r="BQ26" s="142"/>
      <c r="BR26" s="143"/>
      <c r="BS26" s="141">
        <v>380</v>
      </c>
      <c r="BT26" s="142"/>
      <c r="BU26" s="143"/>
      <c r="BV26" s="141">
        <v>380</v>
      </c>
      <c r="BW26" s="142"/>
      <c r="BX26" s="143"/>
      <c r="BY26" s="141">
        <f>SUM(BP26:BX26)</f>
        <v>1140</v>
      </c>
      <c r="BZ26" s="142"/>
      <c r="CA26" s="143"/>
      <c r="CB26" s="141">
        <f t="shared" ref="CB26:CB27" si="27">+AU26+BY26</f>
        <v>3420</v>
      </c>
      <c r="CC26" s="142"/>
      <c r="CD26" s="143"/>
      <c r="CE26" s="22"/>
      <c r="CF26" s="141">
        <v>380</v>
      </c>
      <c r="CG26" s="142"/>
      <c r="CH26" s="143"/>
      <c r="CI26" s="141">
        <v>380</v>
      </c>
      <c r="CJ26" s="142"/>
      <c r="CK26" s="143"/>
      <c r="CL26" s="141">
        <v>380</v>
      </c>
      <c r="CM26" s="142"/>
      <c r="CN26" s="143"/>
      <c r="CO26" s="141">
        <f t="shared" ref="CO26:CO27" si="28">SUM(CF26:CN26)</f>
        <v>1140</v>
      </c>
      <c r="CP26" s="142"/>
      <c r="CQ26" s="143"/>
      <c r="CR26" s="22"/>
      <c r="CS26" s="141">
        <f t="shared" ref="CS26:CS27" si="29">+BY26+CO26</f>
        <v>2280</v>
      </c>
      <c r="CT26" s="142"/>
      <c r="CU26" s="143"/>
      <c r="CV26" s="14"/>
      <c r="CW26" s="144">
        <f>[1]月次予算報告書!CS26</f>
        <v>2280</v>
      </c>
      <c r="CX26" s="145"/>
      <c r="CY26" s="146"/>
      <c r="CZ26" s="14"/>
      <c r="DA26" s="157">
        <f t="shared" ref="DA26:DA27" si="30">IF($M26="貸",CS26-CW26,IF($M26="借",CW26-CS26,""))</f>
        <v>0</v>
      </c>
      <c r="DB26" s="158"/>
      <c r="DC26" s="159"/>
      <c r="DD26" s="160">
        <f t="shared" ref="DD26:DD27" si="31">IF(OR(CW26="",CW26=0),"",ROUND(DA26/CW26,3))</f>
        <v>0</v>
      </c>
      <c r="DE26" s="161"/>
      <c r="DF26" s="21" t="str">
        <f>IF(DD26="","",IF(ABS(DD26)&gt;=ROUND($DY$11/100,3),"○",IF(ABS(DD26)&lt;ROUND($DY$11/100,3),"","")))</f>
        <v/>
      </c>
      <c r="DG26" s="164">
        <f t="shared" ref="DG26:DG27" si="32">IF(OR(BL26="",BL26=0),"",ROUND((CS26-BL26)/BL26,3))</f>
        <v>3.5999999999999997E-2</v>
      </c>
      <c r="DH26" s="165"/>
      <c r="DI26" s="9"/>
      <c r="DJ26" s="153">
        <f>+Q26+BL26</f>
        <v>4550</v>
      </c>
      <c r="DK26" s="154"/>
      <c r="DL26" s="155"/>
      <c r="DM26" s="9"/>
      <c r="DN26" s="141">
        <f t="shared" ref="DN26:DN27" si="33">+AU26+CS26</f>
        <v>4560</v>
      </c>
      <c r="DO26" s="142"/>
      <c r="DP26" s="143"/>
      <c r="DQ26" s="14"/>
      <c r="DR26" s="144">
        <f>[1]月次予算報告書!DR26</f>
        <v>4480</v>
      </c>
      <c r="DS26" s="145"/>
      <c r="DT26" s="146"/>
      <c r="DU26" s="14"/>
      <c r="DV26" s="157">
        <f t="shared" ref="DV26:DV27" si="34">IF($M26="貸",DN26-DR26,IF($M26="借",DR26-DN26,""))</f>
        <v>-80</v>
      </c>
      <c r="DW26" s="158"/>
      <c r="DX26" s="159"/>
      <c r="DY26" s="160">
        <f t="shared" ref="DY26:DY27" si="35">IF(OR(DR26="",DR26=0),"",ROUND(DV26/DR26,3))</f>
        <v>-1.7999999999999999E-2</v>
      </c>
      <c r="DZ26" s="161"/>
      <c r="EA26" s="21" t="str">
        <f t="shared" ref="EA26:EA27" si="36">IF(DY26="","",IF(ABS(DY26)&gt;=ROUND($DY$11/100,3),"○",IF(ABS(DY26)&lt;ROUND($DY$11/100,3),"","")))</f>
        <v/>
      </c>
      <c r="EB26" s="162">
        <f t="shared" ref="EB26:EB27" si="37">IF(OR(DN26="",DN26=0),"",ROUND((DN26-DR26)/DN26,3))</f>
        <v>1.7999999999999999E-2</v>
      </c>
      <c r="EC26" s="163"/>
    </row>
    <row r="27" spans="2:133" ht="14.25" thickBot="1">
      <c r="B27" s="148"/>
      <c r="C27" s="16">
        <v>7</v>
      </c>
      <c r="D27" s="50" t="s">
        <v>101</v>
      </c>
      <c r="E27" s="51"/>
      <c r="F27" s="51"/>
      <c r="G27" s="51"/>
      <c r="H27" s="51"/>
      <c r="I27" s="51"/>
      <c r="J27" s="51"/>
      <c r="K27" s="51"/>
      <c r="L27" s="52"/>
      <c r="M27" s="17" t="s">
        <v>100</v>
      </c>
      <c r="N27" s="19" t="s">
        <v>93</v>
      </c>
      <c r="O27" s="19" t="s">
        <v>94</v>
      </c>
      <c r="Q27" s="150">
        <f>[1]月次予算報告書!AY27</f>
        <v>1100</v>
      </c>
      <c r="R27" s="151"/>
      <c r="S27" s="152"/>
      <c r="T27" s="9"/>
      <c r="U27" s="153">
        <v>180</v>
      </c>
      <c r="V27" s="154"/>
      <c r="W27" s="155"/>
      <c r="X27" s="153">
        <v>180</v>
      </c>
      <c r="Y27" s="154"/>
      <c r="Z27" s="155"/>
      <c r="AA27" s="141">
        <v>180</v>
      </c>
      <c r="AB27" s="142"/>
      <c r="AC27" s="143"/>
      <c r="AD27" s="141">
        <f>SUM(U27:AC27)</f>
        <v>540</v>
      </c>
      <c r="AE27" s="142"/>
      <c r="AF27" s="143"/>
      <c r="AG27" s="20"/>
      <c r="AH27" s="141">
        <v>180</v>
      </c>
      <c r="AI27" s="142"/>
      <c r="AJ27" s="143"/>
      <c r="AK27" s="141">
        <v>180</v>
      </c>
      <c r="AL27" s="142"/>
      <c r="AM27" s="143"/>
      <c r="AN27" s="141">
        <v>180</v>
      </c>
      <c r="AO27" s="142"/>
      <c r="AP27" s="143"/>
      <c r="AQ27" s="141">
        <f t="shared" si="22"/>
        <v>540</v>
      </c>
      <c r="AR27" s="142"/>
      <c r="AS27" s="143"/>
      <c r="AT27" s="20"/>
      <c r="AU27" s="141">
        <f t="shared" si="23"/>
        <v>1080</v>
      </c>
      <c r="AV27" s="142"/>
      <c r="AW27" s="143"/>
      <c r="AX27" s="9"/>
      <c r="AY27" s="144">
        <f>[1]月次予算報告書!AY27</f>
        <v>1100</v>
      </c>
      <c r="AZ27" s="145"/>
      <c r="BA27" s="146"/>
      <c r="BB27" s="9"/>
      <c r="BC27" s="157">
        <f t="shared" si="24"/>
        <v>20</v>
      </c>
      <c r="BD27" s="158"/>
      <c r="BE27" s="159"/>
      <c r="BF27" s="160">
        <f t="shared" si="25"/>
        <v>1.7999999999999999E-2</v>
      </c>
      <c r="BG27" s="161"/>
      <c r="BH27" s="21" t="str">
        <f>IF(BF27="","",IF(ABS(BF27)&gt;=ROUND($DY$11/100,3),"○",IF(ABS(BF27)&lt;ROUND($DY$11/100,3),"","")))</f>
        <v/>
      </c>
      <c r="BI27" s="164">
        <f t="shared" si="26"/>
        <v>-1.7999999999999999E-2</v>
      </c>
      <c r="BJ27" s="165"/>
      <c r="BK27" s="9"/>
      <c r="BL27" s="153">
        <v>1020</v>
      </c>
      <c r="BM27" s="154"/>
      <c r="BN27" s="155"/>
      <c r="BO27" s="9"/>
      <c r="BP27" s="141">
        <v>180</v>
      </c>
      <c r="BQ27" s="142"/>
      <c r="BR27" s="143"/>
      <c r="BS27" s="141">
        <v>180</v>
      </c>
      <c r="BT27" s="142"/>
      <c r="BU27" s="143"/>
      <c r="BV27" s="141">
        <v>180</v>
      </c>
      <c r="BW27" s="142"/>
      <c r="BX27" s="143"/>
      <c r="BY27" s="141">
        <f>SUM(BP27:BX27)</f>
        <v>540</v>
      </c>
      <c r="BZ27" s="142"/>
      <c r="CA27" s="143"/>
      <c r="CB27" s="141">
        <f t="shared" si="27"/>
        <v>1620</v>
      </c>
      <c r="CC27" s="142"/>
      <c r="CD27" s="143"/>
      <c r="CE27" s="22"/>
      <c r="CF27" s="141">
        <v>180</v>
      </c>
      <c r="CG27" s="142"/>
      <c r="CH27" s="143"/>
      <c r="CI27" s="141">
        <v>180</v>
      </c>
      <c r="CJ27" s="142"/>
      <c r="CK27" s="143"/>
      <c r="CL27" s="141">
        <v>180</v>
      </c>
      <c r="CM27" s="142"/>
      <c r="CN27" s="143"/>
      <c r="CO27" s="141">
        <f t="shared" si="28"/>
        <v>540</v>
      </c>
      <c r="CP27" s="142"/>
      <c r="CQ27" s="143"/>
      <c r="CR27" s="22"/>
      <c r="CS27" s="141">
        <f t="shared" si="29"/>
        <v>1080</v>
      </c>
      <c r="CT27" s="142"/>
      <c r="CU27" s="143"/>
      <c r="CV27" s="14"/>
      <c r="CW27" s="144">
        <f>[1]月次予算報告書!CS27</f>
        <v>1080</v>
      </c>
      <c r="CX27" s="145"/>
      <c r="CY27" s="146"/>
      <c r="CZ27" s="14"/>
      <c r="DA27" s="157">
        <f t="shared" si="30"/>
        <v>0</v>
      </c>
      <c r="DB27" s="158"/>
      <c r="DC27" s="159"/>
      <c r="DD27" s="160">
        <f t="shared" si="31"/>
        <v>0</v>
      </c>
      <c r="DE27" s="161"/>
      <c r="DF27" s="21" t="str">
        <f>IF(DD27="","",IF(ABS(DD27)&gt;=ROUND($DY$11/100,3),"○",IF(ABS(DD27)&lt;ROUND($DY$11/100,3),"","")))</f>
        <v/>
      </c>
      <c r="DG27" s="164">
        <f t="shared" si="32"/>
        <v>5.8999999999999997E-2</v>
      </c>
      <c r="DH27" s="165"/>
      <c r="DI27" s="9"/>
      <c r="DJ27" s="153">
        <f>+Q27+BL27</f>
        <v>2120</v>
      </c>
      <c r="DK27" s="154"/>
      <c r="DL27" s="155"/>
      <c r="DM27" s="9"/>
      <c r="DN27" s="141">
        <f t="shared" si="33"/>
        <v>2160</v>
      </c>
      <c r="DO27" s="142"/>
      <c r="DP27" s="143"/>
      <c r="DQ27" s="14"/>
      <c r="DR27" s="144">
        <f>[1]月次予算報告書!DR27</f>
        <v>2100</v>
      </c>
      <c r="DS27" s="145"/>
      <c r="DT27" s="146"/>
      <c r="DU27" s="14"/>
      <c r="DV27" s="157">
        <f t="shared" si="34"/>
        <v>-60</v>
      </c>
      <c r="DW27" s="158"/>
      <c r="DX27" s="159"/>
      <c r="DY27" s="160">
        <f t="shared" si="35"/>
        <v>-2.9000000000000001E-2</v>
      </c>
      <c r="DZ27" s="161"/>
      <c r="EA27" s="21" t="str">
        <f t="shared" si="36"/>
        <v/>
      </c>
      <c r="EB27" s="162">
        <f t="shared" si="37"/>
        <v>2.8000000000000001E-2</v>
      </c>
      <c r="EC27" s="163"/>
    </row>
    <row r="28" spans="2:133" ht="3.6" customHeight="1" thickBot="1">
      <c r="B28" s="148"/>
      <c r="Q28" s="44"/>
      <c r="R28" s="44"/>
      <c r="S28" s="44"/>
      <c r="T28" s="9"/>
      <c r="U28" s="44"/>
      <c r="V28" s="44"/>
      <c r="W28" s="44"/>
      <c r="X28" s="44"/>
      <c r="Y28" s="44"/>
      <c r="Z28" s="44"/>
      <c r="AA28" s="22"/>
      <c r="AB28" s="22"/>
      <c r="AC28" s="22"/>
      <c r="AD28" s="22"/>
      <c r="AE28" s="22"/>
      <c r="AF28" s="22"/>
      <c r="AG28" s="20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0"/>
      <c r="AU28" s="22"/>
      <c r="AV28" s="22"/>
      <c r="AW28" s="22"/>
      <c r="AX28" s="9"/>
      <c r="AY28" s="14"/>
      <c r="AZ28" s="14"/>
      <c r="BA28" s="14"/>
      <c r="BB28" s="9"/>
      <c r="BC28" s="14"/>
      <c r="BD28" s="14"/>
      <c r="BE28" s="14"/>
      <c r="BF28" s="14"/>
      <c r="BG28" s="9"/>
      <c r="BH28" s="9"/>
      <c r="BI28" s="9"/>
      <c r="BJ28" s="9"/>
      <c r="BK28" s="9"/>
      <c r="BL28" s="44"/>
      <c r="BM28" s="44"/>
      <c r="BN28" s="44"/>
      <c r="BO28" s="9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14"/>
      <c r="CW28" s="14"/>
      <c r="CX28" s="14"/>
      <c r="CY28" s="14"/>
      <c r="CZ28" s="14"/>
      <c r="DA28" s="14"/>
      <c r="DB28" s="14"/>
      <c r="DC28" s="14"/>
      <c r="DD28" s="14"/>
      <c r="DE28" s="9"/>
      <c r="DF28" s="9"/>
      <c r="DG28" s="9"/>
      <c r="DH28" s="9"/>
      <c r="DI28" s="9"/>
      <c r="DJ28" s="44"/>
      <c r="DK28" s="44"/>
      <c r="DL28" s="44"/>
      <c r="DM28" s="9"/>
      <c r="DN28" s="22"/>
      <c r="DO28" s="22"/>
      <c r="DP28" s="22"/>
      <c r="DQ28" s="14"/>
      <c r="DR28" s="14"/>
      <c r="DS28" s="14"/>
      <c r="DT28" s="14"/>
      <c r="DU28" s="14"/>
      <c r="DV28" s="14"/>
      <c r="DW28" s="14"/>
      <c r="DX28" s="14"/>
      <c r="DY28" s="14"/>
      <c r="DZ28" s="9"/>
      <c r="EA28" s="9"/>
    </row>
    <row r="29" spans="2:133" ht="14.25" thickBot="1">
      <c r="B29" s="148"/>
      <c r="C29" s="16">
        <v>8</v>
      </c>
      <c r="D29" s="97" t="s">
        <v>102</v>
      </c>
      <c r="E29" s="98"/>
      <c r="F29" s="98"/>
      <c r="G29" s="98"/>
      <c r="H29" s="98"/>
      <c r="I29" s="98"/>
      <c r="J29" s="98"/>
      <c r="K29" s="98"/>
      <c r="L29" s="99"/>
      <c r="M29" s="17" t="s">
        <v>92</v>
      </c>
      <c r="N29" s="19" t="s">
        <v>93</v>
      </c>
      <c r="O29" s="19" t="s">
        <v>94</v>
      </c>
      <c r="Q29" s="153">
        <f t="shared" ref="Q29" si="38">+Q24-Q26</f>
        <v>4080</v>
      </c>
      <c r="R29" s="154"/>
      <c r="S29" s="155"/>
      <c r="T29" s="9"/>
      <c r="U29" s="153">
        <f t="shared" ref="U29" si="39">+U24-U26</f>
        <v>620</v>
      </c>
      <c r="V29" s="154"/>
      <c r="W29" s="155"/>
      <c r="X29" s="153">
        <f t="shared" ref="X29" si="40">+X24-X26</f>
        <v>600</v>
      </c>
      <c r="Y29" s="154"/>
      <c r="Z29" s="155"/>
      <c r="AA29" s="141">
        <f t="shared" ref="AA29" si="41">+AA24-AA26</f>
        <v>720</v>
      </c>
      <c r="AB29" s="142"/>
      <c r="AC29" s="143"/>
      <c r="AD29" s="141">
        <f t="shared" ref="AD29" si="42">+AD24-AD26</f>
        <v>1940</v>
      </c>
      <c r="AE29" s="142"/>
      <c r="AF29" s="143"/>
      <c r="AG29" s="20"/>
      <c r="AH29" s="141">
        <f t="shared" ref="AH29" si="43">+AH24-AH26</f>
        <v>720</v>
      </c>
      <c r="AI29" s="142"/>
      <c r="AJ29" s="143"/>
      <c r="AK29" s="141">
        <f t="shared" ref="AK29" si="44">+AK24-AK26</f>
        <v>720</v>
      </c>
      <c r="AL29" s="142"/>
      <c r="AM29" s="143"/>
      <c r="AN29" s="141">
        <f t="shared" ref="AN29" si="45">+AN24-AN26</f>
        <v>720</v>
      </c>
      <c r="AO29" s="142"/>
      <c r="AP29" s="143"/>
      <c r="AQ29" s="141">
        <f t="shared" ref="AQ29" si="46">+AQ24-AQ26</f>
        <v>2160</v>
      </c>
      <c r="AR29" s="142"/>
      <c r="AS29" s="143"/>
      <c r="AT29" s="20"/>
      <c r="AU29" s="166">
        <f t="shared" ref="AU29" si="47">+AU24-AU26</f>
        <v>4100</v>
      </c>
      <c r="AV29" s="167"/>
      <c r="AW29" s="168"/>
      <c r="AX29" s="9"/>
      <c r="AY29" s="169">
        <f t="shared" ref="AY29" si="48">+AY24-AY26</f>
        <v>4080</v>
      </c>
      <c r="AZ29" s="170"/>
      <c r="BA29" s="171"/>
      <c r="BB29" s="9"/>
      <c r="BC29" s="157">
        <f t="shared" ref="BC29" si="49">IF(M29="貸",AU29-AY29,IF(M29="借",AY29-AU29,""))</f>
        <v>20</v>
      </c>
      <c r="BD29" s="158"/>
      <c r="BE29" s="159"/>
      <c r="BF29" s="160">
        <f t="shared" ref="BF29:BF30" si="50">IF(OR(AY29="",AY29=0),"",ROUND(BC29/AY29,3))</f>
        <v>5.0000000000000001E-3</v>
      </c>
      <c r="BG29" s="161"/>
      <c r="BH29" s="21" t="str">
        <f>IF(BF29="","",IF(ABS(BF29)&gt;=ROUND($DY$11/100,3),"○",IF(ABS(BF29)&lt;ROUND($DY$11/100,3),"","")))</f>
        <v/>
      </c>
      <c r="BI29" s="164">
        <f t="shared" ref="BI29" si="51">IF(OR(Q29="",Q29=0),"",ROUND((AU29-Q29)/Q29,3))</f>
        <v>5.0000000000000001E-3</v>
      </c>
      <c r="BJ29" s="165"/>
      <c r="BK29" s="9"/>
      <c r="BL29" s="153">
        <f t="shared" ref="BL29" si="52">+BL24-BL26</f>
        <v>4320</v>
      </c>
      <c r="BM29" s="154"/>
      <c r="BN29" s="155"/>
      <c r="BO29" s="9"/>
      <c r="BP29" s="141">
        <f t="shared" ref="BP29" si="53">+BP24-BP26</f>
        <v>870</v>
      </c>
      <c r="BQ29" s="142"/>
      <c r="BR29" s="143"/>
      <c r="BS29" s="141">
        <f t="shared" ref="BS29" si="54">+BS24-BS26</f>
        <v>870</v>
      </c>
      <c r="BT29" s="142"/>
      <c r="BU29" s="143"/>
      <c r="BV29" s="141">
        <f t="shared" ref="BV29" si="55">+BV24-BV26</f>
        <v>720</v>
      </c>
      <c r="BW29" s="142"/>
      <c r="BX29" s="143"/>
      <c r="BY29" s="141">
        <f t="shared" ref="BY29" si="56">+BY24-BY26</f>
        <v>2460</v>
      </c>
      <c r="BZ29" s="142"/>
      <c r="CA29" s="143"/>
      <c r="CB29" s="141">
        <f t="shared" ref="CB29" si="57">+CB24-CB26</f>
        <v>6560</v>
      </c>
      <c r="CC29" s="142"/>
      <c r="CD29" s="143"/>
      <c r="CE29" s="22"/>
      <c r="CF29" s="141">
        <f t="shared" ref="CF29" si="58">+CF24-CF26</f>
        <v>720</v>
      </c>
      <c r="CG29" s="142"/>
      <c r="CH29" s="143"/>
      <c r="CI29" s="141">
        <f t="shared" ref="CI29" si="59">+CI24-CI26</f>
        <v>720</v>
      </c>
      <c r="CJ29" s="142"/>
      <c r="CK29" s="143"/>
      <c r="CL29" s="141">
        <f t="shared" ref="CL29" si="60">+CL24-CL26</f>
        <v>720</v>
      </c>
      <c r="CM29" s="142"/>
      <c r="CN29" s="143"/>
      <c r="CO29" s="141">
        <f t="shared" ref="CO29" si="61">+CO24-CO26</f>
        <v>2160</v>
      </c>
      <c r="CP29" s="142"/>
      <c r="CQ29" s="143"/>
      <c r="CR29" s="22"/>
      <c r="CS29" s="166">
        <f t="shared" ref="CS29" si="62">+CS24-CS26</f>
        <v>4620</v>
      </c>
      <c r="CT29" s="167"/>
      <c r="CU29" s="168"/>
      <c r="CV29" s="14"/>
      <c r="CW29" s="169">
        <f t="shared" ref="CW29" si="63">+CW24-CW26</f>
        <v>5490</v>
      </c>
      <c r="CX29" s="170"/>
      <c r="CY29" s="171"/>
      <c r="CZ29" s="14"/>
      <c r="DA29" s="157">
        <f t="shared" ref="DA29" si="64">IF($M29="貸",CS29-CW29,IF($M29="借",CW29-CS29,""))</f>
        <v>-870</v>
      </c>
      <c r="DB29" s="158"/>
      <c r="DC29" s="159"/>
      <c r="DD29" s="160">
        <f t="shared" ref="DD29" si="65">IF(OR(CW29="",CW29=0),"",ROUND(DA29/CW29,3))</f>
        <v>-0.158</v>
      </c>
      <c r="DE29" s="161"/>
      <c r="DF29" s="21" t="str">
        <f>IF(DD29="","",IF(ABS(DD29)&gt;=ROUND($DY$11/100,3),"○",IF(ABS(DD29)&lt;ROUND($DY$11/100,3),"","")))</f>
        <v>○</v>
      </c>
      <c r="DG29" s="164">
        <f t="shared" ref="DG29" si="66">IF(OR(BL29="",BL29=0),"",ROUND((CS29-BL29)/BL29,3))</f>
        <v>6.9000000000000006E-2</v>
      </c>
      <c r="DH29" s="165"/>
      <c r="DI29" s="9"/>
      <c r="DJ29" s="153">
        <f t="shared" ref="DJ29" si="67">+DJ24-DJ26</f>
        <v>8400</v>
      </c>
      <c r="DK29" s="154"/>
      <c r="DL29" s="155"/>
      <c r="DM29" s="9"/>
      <c r="DN29" s="166">
        <f t="shared" ref="DN29" si="68">+DN24-DN26</f>
        <v>8720</v>
      </c>
      <c r="DO29" s="167"/>
      <c r="DP29" s="168"/>
      <c r="DQ29" s="14"/>
      <c r="DR29" s="157">
        <f t="shared" ref="DR29" si="69">+DR24-DR26</f>
        <v>8420</v>
      </c>
      <c r="DS29" s="158"/>
      <c r="DT29" s="159"/>
      <c r="DU29" s="14"/>
      <c r="DV29" s="157">
        <f t="shared" ref="DV29" si="70">IF($M29="貸",DN29-DR29,IF($M29="借",DR29-DN29,""))</f>
        <v>300</v>
      </c>
      <c r="DW29" s="158"/>
      <c r="DX29" s="159"/>
      <c r="DY29" s="160">
        <f t="shared" ref="DY29" si="71">IF(OR(DR29="",DR29=0),"",ROUND(DV29/DR29,3))</f>
        <v>3.5999999999999997E-2</v>
      </c>
      <c r="DZ29" s="161"/>
      <c r="EA29" s="21" t="str">
        <f t="shared" ref="EA29" si="72">IF(DY29="","",IF(ABS(DY29)&gt;=ROUND($DY$11/100,3),"○",IF(ABS(DY29)&lt;ROUND($DY$11/100,3),"","")))</f>
        <v/>
      </c>
      <c r="EB29" s="162">
        <f t="shared" ref="EB29" si="73">IF(OR(DN29="",DN29=0),"",ROUND((DN29-DR29)/DN29,3))</f>
        <v>3.4000000000000002E-2</v>
      </c>
      <c r="EC29" s="163"/>
    </row>
    <row r="30" spans="2:133" ht="14.25" thickBot="1">
      <c r="B30" s="148"/>
      <c r="C30" s="16">
        <v>9</v>
      </c>
      <c r="D30" s="97" t="s">
        <v>103</v>
      </c>
      <c r="E30" s="98"/>
      <c r="F30" s="98"/>
      <c r="G30" s="98"/>
      <c r="H30" s="98"/>
      <c r="I30" s="98"/>
      <c r="J30" s="98"/>
      <c r="K30" s="98"/>
      <c r="L30" s="99"/>
      <c r="M30" s="17" t="s">
        <v>92</v>
      </c>
      <c r="O30" s="19" t="s">
        <v>104</v>
      </c>
      <c r="Q30" s="44"/>
      <c r="R30" s="183">
        <f>IF(OR(Q$24=0,Q$24=""),"",ROUND(Q29/Q$24,3))</f>
        <v>0.63500000000000001</v>
      </c>
      <c r="S30" s="184"/>
      <c r="T30" s="9"/>
      <c r="U30" s="44"/>
      <c r="V30" s="183">
        <f>IF(OR(U$24=0,U$24=""),"",ROUND(U29/U$24,3))</f>
        <v>0.62</v>
      </c>
      <c r="W30" s="184"/>
      <c r="X30" s="44"/>
      <c r="Y30" s="183">
        <f>IF(OR(X$24=0,X$24=""),"",ROUND(X29/X$24,3))</f>
        <v>0.61199999999999999</v>
      </c>
      <c r="Z30" s="184"/>
      <c r="AA30" s="22"/>
      <c r="AB30" s="185">
        <f>IF(OR(AA$24=0,AA$24=""),"",ROUND(AA29/AA$24,3))</f>
        <v>0.65500000000000003</v>
      </c>
      <c r="AC30" s="186"/>
      <c r="AD30" s="22"/>
      <c r="AE30" s="185">
        <f>IF(OR(AD$24=0,AD$24=""),"",ROUND(AD29/AD$24,3))</f>
        <v>0.63</v>
      </c>
      <c r="AF30" s="186"/>
      <c r="AG30" s="20"/>
      <c r="AH30" s="22"/>
      <c r="AI30" s="185">
        <f>IF(OR(AH$24=0,AH$24=""),"",ROUND(AH29/AH$24,3))</f>
        <v>0.65500000000000003</v>
      </c>
      <c r="AJ30" s="186"/>
      <c r="AK30" s="22"/>
      <c r="AL30" s="185">
        <f>IF(OR(AK$24=0,AK$24=""),"",ROUND(AK29/AK$24,3))</f>
        <v>0.65500000000000003</v>
      </c>
      <c r="AM30" s="186"/>
      <c r="AN30" s="22"/>
      <c r="AO30" s="185">
        <f>IF(OR(AN$24=0,AN$24=""),"",ROUND(AN29/AN$24,3))</f>
        <v>0.65500000000000003</v>
      </c>
      <c r="AP30" s="186"/>
      <c r="AQ30" s="22"/>
      <c r="AR30" s="185">
        <f>IF(OR(AQ$24=0,AQ$24=""),"",ROUND(AQ29/AQ$24,3))</f>
        <v>0.65500000000000003</v>
      </c>
      <c r="AS30" s="186"/>
      <c r="AT30" s="20"/>
      <c r="AU30" s="22"/>
      <c r="AV30" s="187">
        <f>IF(OR(AU$24=0,AU$24=""),"",ROUND(AU29/AU$24,3))</f>
        <v>0.64300000000000002</v>
      </c>
      <c r="AW30" s="188"/>
      <c r="AX30" s="9"/>
      <c r="AY30" s="14"/>
      <c r="AZ30" s="189">
        <f>IF(OR(AY$24=0,AY$24=""),"",ROUND(AY29/AY$24,3))</f>
        <v>0.63500000000000001</v>
      </c>
      <c r="BA30" s="190"/>
      <c r="BB30" s="9"/>
      <c r="BC30" s="14"/>
      <c r="BD30" s="196">
        <f>IF(M30="貸",AV30-AZ30,IF(M30="借",AZ30-AV30,""))</f>
        <v>8.0000000000000071E-3</v>
      </c>
      <c r="BE30" s="197"/>
      <c r="BF30" s="160" t="str">
        <f t="shared" si="50"/>
        <v/>
      </c>
      <c r="BG30" s="161"/>
      <c r="BH30" s="23" t="str">
        <f>IF(O30="","",IF(ABS(AV30-R30)&gt;=ROUND($DY$11/100,3),"○",IF(ABS(AV30-R30)&lt;ROUND($DY$11/100,3),"","")))</f>
        <v/>
      </c>
      <c r="BI30" s="181">
        <f>IF(OR(R30="",R30=0),"",ROUND(AV30-R30,3))</f>
        <v>8.0000000000000002E-3</v>
      </c>
      <c r="BJ30" s="182"/>
      <c r="BK30" s="9"/>
      <c r="BL30" s="44"/>
      <c r="BM30" s="183">
        <f>IF(OR(BL$24=0,BL$24=""),"",ROUND(BL29/BL$24,3))</f>
        <v>0.66300000000000003</v>
      </c>
      <c r="BN30" s="184"/>
      <c r="BO30" s="9"/>
      <c r="BP30" s="22"/>
      <c r="BQ30" s="185">
        <f>IF(OR(BP$24=0,BP$24=""),"",ROUND(BP29/BP$24,3))</f>
        <v>0.69599999999999995</v>
      </c>
      <c r="BR30" s="186"/>
      <c r="BS30" s="22"/>
      <c r="BT30" s="185">
        <f>IF(OR(BS$24=0,BS$24=""),"",ROUND(BS29/BS$24,3))</f>
        <v>0.69599999999999995</v>
      </c>
      <c r="BU30" s="186"/>
      <c r="BV30" s="22"/>
      <c r="BW30" s="185">
        <f>IF(OR(BV$24=0,BV$24=""),"",ROUND(BV29/BV$24,3))</f>
        <v>0.65500000000000003</v>
      </c>
      <c r="BX30" s="186"/>
      <c r="BY30" s="22"/>
      <c r="BZ30" s="185">
        <f>IF(OR(BY$24=0,BY$24=""),"",ROUND(BY29/BY$24,3))</f>
        <v>0.68300000000000005</v>
      </c>
      <c r="CA30" s="186"/>
      <c r="CB30" s="22"/>
      <c r="CC30" s="185">
        <f>IF(OR(CB$24=0,CB$24=""),"",ROUND(CB29/CB$24,3))</f>
        <v>0.65700000000000003</v>
      </c>
      <c r="CD30" s="186"/>
      <c r="CE30" s="22"/>
      <c r="CF30" s="22"/>
      <c r="CG30" s="185">
        <f>IF(OR(CF$24=0,CF$24=""),"",ROUND(CF29/CF$24,3))</f>
        <v>0.65500000000000003</v>
      </c>
      <c r="CH30" s="186"/>
      <c r="CI30" s="22"/>
      <c r="CJ30" s="185">
        <f>IF(OR(CI$24=0,CI$24=""),"",ROUND(CI29/CI$24,3))</f>
        <v>0.65500000000000003</v>
      </c>
      <c r="CK30" s="186"/>
      <c r="CL30" s="22"/>
      <c r="CM30" s="185">
        <f>IF(OR(CL$24=0,CL$24=""),"",ROUND(CL29/CL$24,3))</f>
        <v>0.65500000000000003</v>
      </c>
      <c r="CN30" s="186"/>
      <c r="CO30" s="22"/>
      <c r="CP30" s="185">
        <f>IF(OR(CO$24=0,CO$24=""),"",ROUND(CO29/CO$24,3))</f>
        <v>0.65500000000000003</v>
      </c>
      <c r="CQ30" s="186"/>
      <c r="CR30" s="22"/>
      <c r="CS30" s="22"/>
      <c r="CT30" s="187">
        <f>IF(OR(CS$24=0,CS$24=""),"",ROUND(CS29/CS$24,3))</f>
        <v>0.67</v>
      </c>
      <c r="CU30" s="188"/>
      <c r="CV30" s="14"/>
      <c r="CW30" s="14"/>
      <c r="CX30" s="189">
        <f>IF(OR(CW$24=0,CW$24=""),"",ROUND(CW29/CW$24,3))</f>
        <v>0.70699999999999996</v>
      </c>
      <c r="CY30" s="190"/>
      <c r="CZ30" s="14"/>
      <c r="DA30" s="14"/>
      <c r="DB30" s="191">
        <f>IF($M30="貸",CT30-CX30,IF($M30="借",CX30-CT30,""))</f>
        <v>-3.6999999999999922E-2</v>
      </c>
      <c r="DC30" s="192"/>
      <c r="DD30" s="14"/>
      <c r="DE30" s="9"/>
      <c r="DF30" s="23" t="str">
        <f>IF(BM30="","",IF(ABS(CT30-BM30)&gt;=ROUND($DY$11/100,3),"○",IF(ABS(CT30-BM30)&lt;ROUND($DY$11/100,3),"","")))</f>
        <v/>
      </c>
      <c r="DG30" s="181">
        <f>IF(OR(BM30="",BM30=0),"",ROUND(CT30-BM30,3))</f>
        <v>7.0000000000000001E-3</v>
      </c>
      <c r="DH30" s="182"/>
      <c r="DI30" s="9"/>
      <c r="DJ30" s="44"/>
      <c r="DK30" s="183">
        <f>IF(OR(DJ$24=0,DJ$24=""),"",ROUND(DJ29/DJ$24,3))</f>
        <v>0.64900000000000002</v>
      </c>
      <c r="DL30" s="184"/>
      <c r="DM30" s="9"/>
      <c r="DN30" s="22"/>
      <c r="DO30" s="187">
        <f>IF(OR(DN$24=0,DN$24=""),"",ROUND(DN29/DN$24,3))</f>
        <v>0.65700000000000003</v>
      </c>
      <c r="DP30" s="188"/>
      <c r="DQ30" s="14"/>
      <c r="DR30" s="14"/>
      <c r="DS30" s="191">
        <f>IF(OR(DR$24=0,DR$24=""),"",ROUND(DR29/DR$24,3))</f>
        <v>0.65300000000000002</v>
      </c>
      <c r="DT30" s="192"/>
      <c r="DU30" s="14"/>
      <c r="DV30" s="14"/>
      <c r="DW30" s="191">
        <f>IF($M30="貸",DO30-DS30,IF($M30="借",DS30-DO30,""))</f>
        <v>4.0000000000000036E-3</v>
      </c>
      <c r="DX30" s="192"/>
      <c r="DY30" s="14"/>
      <c r="DZ30" s="9"/>
      <c r="EA30" s="21" t="str">
        <f>IF(DW30="","",IF(ABS(DW30)&gt;=ROUND($DY$11/100,3),"○",IF(ABS(DW30)&lt;ROUND($DY$11/100,3),"","")))</f>
        <v/>
      </c>
      <c r="EB30" s="162">
        <f>DO30-DK30</f>
        <v>8.0000000000000071E-3</v>
      </c>
      <c r="EC30" s="163"/>
    </row>
    <row r="31" spans="2:133" ht="4.1500000000000004" customHeight="1" thickBot="1">
      <c r="B31" s="148"/>
      <c r="Q31" s="44"/>
      <c r="R31" s="44"/>
      <c r="S31" s="44"/>
      <c r="T31" s="9"/>
      <c r="U31" s="44"/>
      <c r="V31" s="44"/>
      <c r="W31" s="44"/>
      <c r="X31" s="44"/>
      <c r="Y31" s="44"/>
      <c r="Z31" s="44"/>
      <c r="AA31" s="22"/>
      <c r="AB31" s="22"/>
      <c r="AC31" s="22"/>
      <c r="AD31" s="22"/>
      <c r="AE31" s="22"/>
      <c r="AF31" s="22"/>
      <c r="AG31" s="20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0"/>
      <c r="AU31" s="22"/>
      <c r="AV31" s="22"/>
      <c r="AW31" s="22"/>
      <c r="AX31" s="9"/>
      <c r="AY31" s="14"/>
      <c r="AZ31" s="14"/>
      <c r="BA31" s="14"/>
      <c r="BB31" s="9"/>
      <c r="BC31" s="14"/>
      <c r="BD31" s="14"/>
      <c r="BE31" s="14"/>
      <c r="BF31" s="14"/>
      <c r="BG31" s="9"/>
      <c r="BH31" s="9"/>
      <c r="BI31" s="9"/>
      <c r="BJ31" s="9"/>
      <c r="BK31" s="9"/>
      <c r="BL31" s="44"/>
      <c r="BM31" s="44"/>
      <c r="BN31" s="44"/>
      <c r="BO31" s="9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14"/>
      <c r="CW31" s="14"/>
      <c r="CX31" s="14"/>
      <c r="CY31" s="14"/>
      <c r="CZ31" s="14"/>
      <c r="DA31" s="14"/>
      <c r="DB31" s="14"/>
      <c r="DC31" s="14"/>
      <c r="DD31" s="14"/>
      <c r="DE31" s="9"/>
      <c r="DF31" s="9"/>
      <c r="DG31" s="9"/>
      <c r="DH31" s="9"/>
      <c r="DI31" s="9"/>
      <c r="DJ31" s="44"/>
      <c r="DK31" s="44"/>
      <c r="DL31" s="44"/>
      <c r="DM31" s="9"/>
      <c r="DN31" s="22"/>
      <c r="DO31" s="22"/>
      <c r="DP31" s="22"/>
      <c r="DQ31" s="14"/>
      <c r="DR31" s="14"/>
      <c r="DS31" s="14"/>
      <c r="DT31" s="14"/>
      <c r="DU31" s="14"/>
      <c r="DV31" s="14"/>
      <c r="DW31" s="14"/>
      <c r="DX31" s="14"/>
      <c r="DY31" s="14"/>
      <c r="DZ31" s="9"/>
      <c r="EA31" s="9"/>
    </row>
    <row r="32" spans="2:133" ht="14.25" thickBot="1">
      <c r="B32" s="148"/>
      <c r="D32" s="193" t="s">
        <v>105</v>
      </c>
      <c r="E32" s="194"/>
      <c r="F32" s="194"/>
      <c r="G32" s="194"/>
      <c r="H32" s="194"/>
      <c r="I32" s="194"/>
      <c r="J32" s="194"/>
      <c r="K32" s="194"/>
      <c r="L32" s="195"/>
      <c r="M32" s="24"/>
      <c r="Q32" s="44"/>
      <c r="R32" s="44"/>
      <c r="S32" s="44"/>
      <c r="T32" s="9"/>
      <c r="U32" s="44"/>
      <c r="V32" s="44"/>
      <c r="W32" s="44"/>
      <c r="X32" s="44"/>
      <c r="Y32" s="44"/>
      <c r="Z32" s="44"/>
      <c r="AA32" s="22"/>
      <c r="AB32" s="22"/>
      <c r="AC32" s="22"/>
      <c r="AD32" s="22"/>
      <c r="AE32" s="22"/>
      <c r="AF32" s="22"/>
      <c r="AG32" s="20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0"/>
      <c r="AU32" s="22"/>
      <c r="AV32" s="22"/>
      <c r="AW32" s="22"/>
      <c r="AX32" s="9"/>
      <c r="AY32" s="14"/>
      <c r="AZ32" s="14"/>
      <c r="BA32" s="14"/>
      <c r="BB32" s="9"/>
      <c r="BC32" s="14"/>
      <c r="BD32" s="14"/>
      <c r="BE32" s="14"/>
      <c r="BF32" s="14"/>
      <c r="BG32" s="9"/>
      <c r="BH32" s="9"/>
      <c r="BI32" s="9"/>
      <c r="BJ32" s="9"/>
      <c r="BK32" s="9"/>
      <c r="BL32" s="44"/>
      <c r="BM32" s="44"/>
      <c r="BN32" s="44"/>
      <c r="BO32" s="9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14"/>
      <c r="CW32" s="14"/>
      <c r="CX32" s="14"/>
      <c r="CY32" s="14"/>
      <c r="CZ32" s="14"/>
      <c r="DA32" s="14"/>
      <c r="DB32" s="14"/>
      <c r="DC32" s="14"/>
      <c r="DD32" s="14"/>
      <c r="DE32" s="9"/>
      <c r="DF32" s="9"/>
      <c r="DG32" s="9"/>
      <c r="DH32" s="9"/>
      <c r="DI32" s="9"/>
      <c r="DJ32" s="44"/>
      <c r="DK32" s="44"/>
      <c r="DL32" s="44"/>
      <c r="DM32" s="9"/>
      <c r="DN32" s="22"/>
      <c r="DO32" s="22"/>
      <c r="DP32" s="22"/>
      <c r="DQ32" s="14"/>
      <c r="DR32" s="14"/>
      <c r="DS32" s="14"/>
      <c r="DT32" s="14"/>
      <c r="DU32" s="14"/>
      <c r="DV32" s="14"/>
      <c r="DW32" s="14"/>
      <c r="DX32" s="14"/>
      <c r="DY32" s="14"/>
      <c r="DZ32" s="9"/>
      <c r="EA32" s="9"/>
    </row>
    <row r="33" spans="2:133" ht="14.25" thickBot="1">
      <c r="B33" s="148"/>
      <c r="C33" s="16">
        <v>10</v>
      </c>
      <c r="D33" s="175" t="s">
        <v>106</v>
      </c>
      <c r="E33" s="176"/>
      <c r="F33" s="176"/>
      <c r="G33" s="176"/>
      <c r="H33" s="176"/>
      <c r="I33" s="176"/>
      <c r="J33" s="176"/>
      <c r="K33" s="176"/>
      <c r="L33" s="177"/>
      <c r="M33" s="17" t="s">
        <v>100</v>
      </c>
      <c r="N33" s="19" t="s">
        <v>93</v>
      </c>
      <c r="O33" s="19" t="s">
        <v>94</v>
      </c>
      <c r="Q33" s="150">
        <f>[1]月次予算報告書!AY33</f>
        <v>1535</v>
      </c>
      <c r="R33" s="151"/>
      <c r="S33" s="152"/>
      <c r="T33" s="9"/>
      <c r="U33" s="153">
        <v>260</v>
      </c>
      <c r="V33" s="154"/>
      <c r="W33" s="155"/>
      <c r="X33" s="153">
        <v>261</v>
      </c>
      <c r="Y33" s="154"/>
      <c r="Z33" s="155"/>
      <c r="AA33" s="141">
        <v>261</v>
      </c>
      <c r="AB33" s="142"/>
      <c r="AC33" s="143"/>
      <c r="AD33" s="141">
        <f t="shared" ref="AD33:AD36" si="74">SUM(U33:AC33)</f>
        <v>782</v>
      </c>
      <c r="AE33" s="142"/>
      <c r="AF33" s="143"/>
      <c r="AG33" s="20"/>
      <c r="AH33" s="141">
        <v>262</v>
      </c>
      <c r="AI33" s="142"/>
      <c r="AJ33" s="143"/>
      <c r="AK33" s="141">
        <v>263</v>
      </c>
      <c r="AL33" s="142"/>
      <c r="AM33" s="143"/>
      <c r="AN33" s="141">
        <v>264</v>
      </c>
      <c r="AO33" s="142"/>
      <c r="AP33" s="143"/>
      <c r="AQ33" s="141">
        <f t="shared" ref="AQ33:AQ35" si="75">SUM(AH33:AP33)</f>
        <v>789</v>
      </c>
      <c r="AR33" s="142"/>
      <c r="AS33" s="143"/>
      <c r="AT33" s="20"/>
      <c r="AU33" s="166">
        <f t="shared" ref="AU33:AU36" si="76">+AD33+AQ33</f>
        <v>1571</v>
      </c>
      <c r="AV33" s="167"/>
      <c r="AW33" s="168"/>
      <c r="AX33" s="9"/>
      <c r="AY33" s="169">
        <f>[1]月次予算報告書!AY33</f>
        <v>1535</v>
      </c>
      <c r="AZ33" s="170"/>
      <c r="BA33" s="171"/>
      <c r="BB33" s="9"/>
      <c r="BC33" s="157">
        <f t="shared" ref="BC33:BC46" si="77">IF(M33="貸",AU33-AY33,IF(M33="借",AY33-AU33,""))</f>
        <v>-36</v>
      </c>
      <c r="BD33" s="158"/>
      <c r="BE33" s="159"/>
      <c r="BF33" s="160">
        <f t="shared" ref="BF33:BF49" si="78">IF(OR(AY33="",AY33=0),"",ROUND(BC33/AY33,3))</f>
        <v>-2.3E-2</v>
      </c>
      <c r="BG33" s="161"/>
      <c r="BH33" s="21" t="str">
        <f t="shared" ref="BH33:BH49" si="79">IF(BF33="","",IF(ABS(BF33)&gt;=ROUND($DY$11/100,3),"○",IF(ABS(BF33)&lt;ROUND($DY$11/100,3),"","")))</f>
        <v/>
      </c>
      <c r="BI33" s="164">
        <f t="shared" ref="BI33:BI51" si="80">IF(OR(Q33="",Q33=0),"",ROUND((AU33-Q33)/Q33,3))</f>
        <v>2.3E-2</v>
      </c>
      <c r="BJ33" s="165"/>
      <c r="BK33" s="9"/>
      <c r="BL33" s="153">
        <v>1520</v>
      </c>
      <c r="BM33" s="154"/>
      <c r="BN33" s="155"/>
      <c r="BO33" s="9"/>
      <c r="BP33" s="141">
        <v>265</v>
      </c>
      <c r="BQ33" s="142"/>
      <c r="BR33" s="143"/>
      <c r="BS33" s="141">
        <v>266</v>
      </c>
      <c r="BT33" s="142"/>
      <c r="BU33" s="143"/>
      <c r="BV33" s="141">
        <v>267</v>
      </c>
      <c r="BW33" s="142"/>
      <c r="BX33" s="143"/>
      <c r="BY33" s="141">
        <f t="shared" ref="BY33:BY36" si="81">SUM(BP33:BX33)</f>
        <v>798</v>
      </c>
      <c r="BZ33" s="142"/>
      <c r="CA33" s="143"/>
      <c r="CB33" s="141">
        <f t="shared" ref="CB33" si="82">+AU33+BY33</f>
        <v>2369</v>
      </c>
      <c r="CC33" s="142"/>
      <c r="CD33" s="143"/>
      <c r="CE33" s="22"/>
      <c r="CF33" s="141">
        <v>268</v>
      </c>
      <c r="CG33" s="142"/>
      <c r="CH33" s="143"/>
      <c r="CI33" s="141">
        <v>269</v>
      </c>
      <c r="CJ33" s="142"/>
      <c r="CK33" s="143"/>
      <c r="CL33" s="141">
        <v>270</v>
      </c>
      <c r="CM33" s="142"/>
      <c r="CN33" s="143"/>
      <c r="CO33" s="141">
        <f t="shared" ref="CO33:CO36" si="83">SUM(CF33:CN33)</f>
        <v>807</v>
      </c>
      <c r="CP33" s="142"/>
      <c r="CQ33" s="143"/>
      <c r="CR33" s="22"/>
      <c r="CS33" s="166">
        <f t="shared" ref="CS33:CS36" si="84">+BY33+CO33</f>
        <v>1605</v>
      </c>
      <c r="CT33" s="167"/>
      <c r="CU33" s="168"/>
      <c r="CV33" s="14"/>
      <c r="CW33" s="169">
        <f>[1]月次予算報告書!CS33</f>
        <v>1611</v>
      </c>
      <c r="CX33" s="170"/>
      <c r="CY33" s="171"/>
      <c r="CZ33" s="14"/>
      <c r="DA33" s="172">
        <f>IF($M33="貸",CS33-CW33,IF($M33="借",CW33-CS33,""))</f>
        <v>6</v>
      </c>
      <c r="DB33" s="173"/>
      <c r="DC33" s="174"/>
      <c r="DD33" s="160">
        <f>IF(OR(CW33="",CW33=0),"",ROUND(DA33/CW33,3))</f>
        <v>4.0000000000000001E-3</v>
      </c>
      <c r="DE33" s="161"/>
      <c r="DF33" s="21" t="str">
        <f t="shared" ref="DF33:DF49" si="85">IF(DD33="","",IF(ABS(DD33)&gt;=ROUND($DY$11/100,3),"○",IF(ABS(DD33)&lt;ROUND($DY$11/100,3),"","")))</f>
        <v/>
      </c>
      <c r="DG33" s="164">
        <f t="shared" ref="DG33:DG51" si="86">IF(OR(BL33="",BL33=0),"",ROUND((CS33-BL33)/BL33,3))</f>
        <v>5.6000000000000001E-2</v>
      </c>
      <c r="DH33" s="165"/>
      <c r="DI33" s="9"/>
      <c r="DJ33" s="153">
        <f>+Q33+BL33</f>
        <v>3055</v>
      </c>
      <c r="DK33" s="154"/>
      <c r="DL33" s="155"/>
      <c r="DM33" s="9"/>
      <c r="DN33" s="166">
        <f t="shared" ref="DN33" si="87">+AU33+CS33</f>
        <v>3176</v>
      </c>
      <c r="DO33" s="167"/>
      <c r="DP33" s="168"/>
      <c r="DQ33" s="14"/>
      <c r="DR33" s="144">
        <f>[1]月次予算報告書!DR33</f>
        <v>3095</v>
      </c>
      <c r="DS33" s="145"/>
      <c r="DT33" s="146"/>
      <c r="DU33" s="14"/>
      <c r="DV33" s="157">
        <f t="shared" ref="DV33:DV46" si="88">IF($M33="貸",DN33-DR33,IF($M33="借",DR33-DN33,""))</f>
        <v>-81</v>
      </c>
      <c r="DW33" s="158"/>
      <c r="DX33" s="159"/>
      <c r="DY33" s="160">
        <f t="shared" ref="DY33:DY46" si="89">IF(OR(DR33="",DR33=0),"",ROUND(DV33/DR33,3))</f>
        <v>-2.5999999999999999E-2</v>
      </c>
      <c r="DZ33" s="161"/>
      <c r="EA33" s="21" t="str">
        <f t="shared" ref="EA33:EA46" si="90">IF(DY33="","",IF(ABS(DY33)&gt;=ROUND($DY$11/100,3),"○",IF(ABS(DY33)&lt;ROUND($DY$11/100,3),"","")))</f>
        <v/>
      </c>
      <c r="EB33" s="162">
        <f t="shared" ref="EB33:EB46" si="91">IF(OR(DN33="",DN33=0),"",ROUND((DN33-DR33)/DN33,3))</f>
        <v>2.5999999999999999E-2</v>
      </c>
      <c r="EC33" s="163"/>
    </row>
    <row r="34" spans="2:133" ht="14.25" thickBot="1">
      <c r="B34" s="148"/>
      <c r="C34" s="16">
        <v>11</v>
      </c>
      <c r="D34" s="97" t="s">
        <v>107</v>
      </c>
      <c r="E34" s="98"/>
      <c r="F34" s="98"/>
      <c r="G34" s="98"/>
      <c r="H34" s="98"/>
      <c r="I34" s="98"/>
      <c r="J34" s="98"/>
      <c r="K34" s="98"/>
      <c r="L34" s="99"/>
      <c r="M34" s="17" t="s">
        <v>100</v>
      </c>
      <c r="N34" s="19"/>
      <c r="O34" s="19" t="s">
        <v>108</v>
      </c>
      <c r="Q34" s="150">
        <f>[1]月次予算報告書!AY34</f>
        <v>299</v>
      </c>
      <c r="R34" s="151"/>
      <c r="S34" s="152"/>
      <c r="T34" s="9"/>
      <c r="U34" s="198">
        <f>+DJ34+U35-U36</f>
        <v>299</v>
      </c>
      <c r="V34" s="199"/>
      <c r="W34" s="200"/>
      <c r="X34" s="198">
        <f>+U34+X35-X36</f>
        <v>300</v>
      </c>
      <c r="Y34" s="199"/>
      <c r="Z34" s="200"/>
      <c r="AA34" s="201">
        <f>+X34+AA35-AA36</f>
        <v>300</v>
      </c>
      <c r="AB34" s="202"/>
      <c r="AC34" s="203"/>
      <c r="AD34" s="141">
        <f>+AA34</f>
        <v>300</v>
      </c>
      <c r="AE34" s="142"/>
      <c r="AF34" s="143"/>
      <c r="AG34" s="20"/>
      <c r="AH34" s="201">
        <f>+AA34+AH35-AH36</f>
        <v>301</v>
      </c>
      <c r="AI34" s="202"/>
      <c r="AJ34" s="203"/>
      <c r="AK34" s="201">
        <f>+AH34+AK35-AK36</f>
        <v>302</v>
      </c>
      <c r="AL34" s="202"/>
      <c r="AM34" s="203"/>
      <c r="AN34" s="201">
        <f>+AK34+AN35-AN36</f>
        <v>303</v>
      </c>
      <c r="AO34" s="202"/>
      <c r="AP34" s="203"/>
      <c r="AQ34" s="141">
        <f>+AN34</f>
        <v>303</v>
      </c>
      <c r="AR34" s="142"/>
      <c r="AS34" s="143"/>
      <c r="AT34" s="20"/>
      <c r="AU34" s="166">
        <f>+AQ34</f>
        <v>303</v>
      </c>
      <c r="AV34" s="167"/>
      <c r="AW34" s="168"/>
      <c r="AX34" s="9"/>
      <c r="AY34" s="169">
        <v>298</v>
      </c>
      <c r="AZ34" s="170"/>
      <c r="BA34" s="171"/>
      <c r="BB34" s="9"/>
      <c r="BC34" s="157">
        <f t="shared" si="77"/>
        <v>-5</v>
      </c>
      <c r="BD34" s="158"/>
      <c r="BE34" s="159"/>
      <c r="BF34" s="160">
        <f t="shared" si="78"/>
        <v>-1.7000000000000001E-2</v>
      </c>
      <c r="BG34" s="161"/>
      <c r="BH34" s="21" t="str">
        <f t="shared" si="79"/>
        <v/>
      </c>
      <c r="BI34" s="164">
        <f t="shared" si="80"/>
        <v>1.2999999999999999E-2</v>
      </c>
      <c r="BJ34" s="165"/>
      <c r="BK34" s="9"/>
      <c r="BL34" s="153">
        <v>298</v>
      </c>
      <c r="BM34" s="154"/>
      <c r="BN34" s="155"/>
      <c r="BO34" s="9"/>
      <c r="BP34" s="201">
        <f>+AN34+BP35-BP36</f>
        <v>304</v>
      </c>
      <c r="BQ34" s="202"/>
      <c r="BR34" s="203"/>
      <c r="BS34" s="201">
        <f>+BP34+BS35-BS36</f>
        <v>305</v>
      </c>
      <c r="BT34" s="202"/>
      <c r="BU34" s="203"/>
      <c r="BV34" s="201">
        <f>+BS34+BV35-BV36</f>
        <v>306</v>
      </c>
      <c r="BW34" s="202"/>
      <c r="BX34" s="203"/>
      <c r="BY34" s="141">
        <f>+BV34</f>
        <v>306</v>
      </c>
      <c r="BZ34" s="142"/>
      <c r="CA34" s="143"/>
      <c r="CB34" s="141">
        <f>+BV34</f>
        <v>306</v>
      </c>
      <c r="CC34" s="142"/>
      <c r="CD34" s="143"/>
      <c r="CE34" s="22"/>
      <c r="CF34" s="201">
        <f>+BV34+CF35-CF36</f>
        <v>307</v>
      </c>
      <c r="CG34" s="202"/>
      <c r="CH34" s="203"/>
      <c r="CI34" s="201">
        <f t="shared" ref="CI34" si="92">+CF34+CI35-CI36</f>
        <v>308</v>
      </c>
      <c r="CJ34" s="202"/>
      <c r="CK34" s="203"/>
      <c r="CL34" s="201">
        <f t="shared" ref="CL34" si="93">+CI34+CL35-CL36</f>
        <v>309</v>
      </c>
      <c r="CM34" s="202"/>
      <c r="CN34" s="203"/>
      <c r="CO34" s="204">
        <f>+$CL34</f>
        <v>309</v>
      </c>
      <c r="CP34" s="205"/>
      <c r="CQ34" s="206"/>
      <c r="CR34" s="22"/>
      <c r="CS34" s="166">
        <f>+$CL34</f>
        <v>309</v>
      </c>
      <c r="CT34" s="167"/>
      <c r="CU34" s="168"/>
      <c r="CV34" s="14"/>
      <c r="CW34" s="169">
        <f>[1]月次予算報告書!CS34</f>
        <v>305</v>
      </c>
      <c r="CX34" s="170"/>
      <c r="CY34" s="171"/>
      <c r="CZ34" s="14"/>
      <c r="DA34" s="172">
        <f t="shared" ref="DA34:DA46" si="94">IF($M34="貸",CS34-CW34,IF($M34="借",CW34-CS34,""))</f>
        <v>-4</v>
      </c>
      <c r="DB34" s="173"/>
      <c r="DC34" s="174"/>
      <c r="DD34" s="160">
        <f t="shared" ref="DD34:DD46" si="95">IF(OR(CW34="",CW34=0),"",ROUND(DA34/CW34,3))</f>
        <v>-1.2999999999999999E-2</v>
      </c>
      <c r="DE34" s="161"/>
      <c r="DF34" s="21" t="str">
        <f t="shared" si="85"/>
        <v/>
      </c>
      <c r="DG34" s="164">
        <f t="shared" si="86"/>
        <v>3.6999999999999998E-2</v>
      </c>
      <c r="DH34" s="165"/>
      <c r="DI34" s="9"/>
      <c r="DJ34" s="153">
        <f>+BL34</f>
        <v>298</v>
      </c>
      <c r="DK34" s="154"/>
      <c r="DL34" s="155"/>
      <c r="DM34" s="9"/>
      <c r="DN34" s="166">
        <f>+CL34</f>
        <v>309</v>
      </c>
      <c r="DO34" s="167"/>
      <c r="DP34" s="168"/>
      <c r="DQ34" s="14"/>
      <c r="DR34" s="157">
        <v>298</v>
      </c>
      <c r="DS34" s="158"/>
      <c r="DT34" s="159"/>
      <c r="DU34" s="14"/>
      <c r="DV34" s="157">
        <f t="shared" si="88"/>
        <v>-11</v>
      </c>
      <c r="DW34" s="158"/>
      <c r="DX34" s="159"/>
      <c r="DY34" s="160">
        <f t="shared" si="89"/>
        <v>-3.6999999999999998E-2</v>
      </c>
      <c r="DZ34" s="161"/>
      <c r="EA34" s="21" t="str">
        <f t="shared" si="90"/>
        <v/>
      </c>
      <c r="EB34" s="162">
        <f t="shared" si="91"/>
        <v>3.5999999999999997E-2</v>
      </c>
      <c r="EC34" s="163"/>
    </row>
    <row r="35" spans="2:133" ht="14.25" thickBot="1">
      <c r="B35" s="148"/>
      <c r="C35" s="16">
        <v>12</v>
      </c>
      <c r="D35" s="50" t="s">
        <v>109</v>
      </c>
      <c r="E35" s="51"/>
      <c r="F35" s="51"/>
      <c r="G35" s="51"/>
      <c r="H35" s="51"/>
      <c r="I35" s="51"/>
      <c r="J35" s="51"/>
      <c r="K35" s="51"/>
      <c r="L35" s="52"/>
      <c r="M35" s="17" t="s">
        <v>100</v>
      </c>
      <c r="N35" s="19"/>
      <c r="O35" s="19" t="s">
        <v>108</v>
      </c>
      <c r="Q35" s="150">
        <f>[1]月次予算報告書!AY35</f>
        <v>5</v>
      </c>
      <c r="R35" s="151"/>
      <c r="S35" s="152"/>
      <c r="T35" s="9"/>
      <c r="U35" s="153">
        <v>1</v>
      </c>
      <c r="V35" s="154"/>
      <c r="W35" s="155"/>
      <c r="X35" s="153">
        <v>1</v>
      </c>
      <c r="Y35" s="154"/>
      <c r="Z35" s="155"/>
      <c r="AA35" s="141">
        <v>1</v>
      </c>
      <c r="AB35" s="142"/>
      <c r="AC35" s="143"/>
      <c r="AD35" s="141">
        <f t="shared" si="74"/>
        <v>3</v>
      </c>
      <c r="AE35" s="142"/>
      <c r="AF35" s="143"/>
      <c r="AG35" s="20"/>
      <c r="AH35" s="141">
        <v>1</v>
      </c>
      <c r="AI35" s="142"/>
      <c r="AJ35" s="143"/>
      <c r="AK35" s="141">
        <v>1</v>
      </c>
      <c r="AL35" s="142"/>
      <c r="AM35" s="143"/>
      <c r="AN35" s="141">
        <v>1</v>
      </c>
      <c r="AO35" s="142"/>
      <c r="AP35" s="143"/>
      <c r="AQ35" s="141">
        <f t="shared" si="75"/>
        <v>3</v>
      </c>
      <c r="AR35" s="142"/>
      <c r="AS35" s="143"/>
      <c r="AT35" s="20"/>
      <c r="AU35" s="141">
        <f t="shared" si="76"/>
        <v>6</v>
      </c>
      <c r="AV35" s="142"/>
      <c r="AW35" s="143"/>
      <c r="AX35" s="9"/>
      <c r="AY35" s="144">
        <f>[1]月次予算報告書!AY35</f>
        <v>5</v>
      </c>
      <c r="AZ35" s="145"/>
      <c r="BA35" s="146"/>
      <c r="BB35" s="9"/>
      <c r="BC35" s="157">
        <f t="shared" si="77"/>
        <v>-1</v>
      </c>
      <c r="BD35" s="158"/>
      <c r="BE35" s="159"/>
      <c r="BF35" s="160">
        <f t="shared" si="78"/>
        <v>-0.2</v>
      </c>
      <c r="BG35" s="161"/>
      <c r="BH35" s="21" t="str">
        <f t="shared" si="79"/>
        <v>○</v>
      </c>
      <c r="BI35" s="164">
        <f t="shared" si="80"/>
        <v>0.2</v>
      </c>
      <c r="BJ35" s="165"/>
      <c r="BK35" s="9"/>
      <c r="BL35" s="153">
        <v>1</v>
      </c>
      <c r="BM35" s="154"/>
      <c r="BN35" s="155"/>
      <c r="BO35" s="9"/>
      <c r="BP35" s="141">
        <v>1</v>
      </c>
      <c r="BQ35" s="142"/>
      <c r="BR35" s="143"/>
      <c r="BS35" s="141">
        <v>1</v>
      </c>
      <c r="BT35" s="142"/>
      <c r="BU35" s="143"/>
      <c r="BV35" s="141">
        <v>1</v>
      </c>
      <c r="BW35" s="142"/>
      <c r="BX35" s="143"/>
      <c r="BY35" s="141">
        <f t="shared" si="81"/>
        <v>3</v>
      </c>
      <c r="BZ35" s="142"/>
      <c r="CA35" s="143"/>
      <c r="CB35" s="141">
        <f t="shared" ref="CB35:CB36" si="96">+AU35+BY35</f>
        <v>9</v>
      </c>
      <c r="CC35" s="142"/>
      <c r="CD35" s="143"/>
      <c r="CE35" s="22"/>
      <c r="CF35" s="141">
        <v>1</v>
      </c>
      <c r="CG35" s="142"/>
      <c r="CH35" s="143"/>
      <c r="CI35" s="141">
        <v>1</v>
      </c>
      <c r="CJ35" s="142"/>
      <c r="CK35" s="143"/>
      <c r="CL35" s="141">
        <v>1</v>
      </c>
      <c r="CM35" s="142"/>
      <c r="CN35" s="143"/>
      <c r="CO35" s="141">
        <f t="shared" si="83"/>
        <v>3</v>
      </c>
      <c r="CP35" s="142"/>
      <c r="CQ35" s="143"/>
      <c r="CR35" s="22"/>
      <c r="CS35" s="141">
        <f t="shared" si="84"/>
        <v>6</v>
      </c>
      <c r="CT35" s="142"/>
      <c r="CU35" s="143"/>
      <c r="CV35" s="14"/>
      <c r="CW35" s="144">
        <f>[1]月次予算報告書!CS35</f>
        <v>6</v>
      </c>
      <c r="CX35" s="145"/>
      <c r="CY35" s="146"/>
      <c r="CZ35" s="14"/>
      <c r="DA35" s="172">
        <f t="shared" si="94"/>
        <v>0</v>
      </c>
      <c r="DB35" s="173"/>
      <c r="DC35" s="174"/>
      <c r="DD35" s="160">
        <f t="shared" si="95"/>
        <v>0</v>
      </c>
      <c r="DE35" s="161"/>
      <c r="DF35" s="21" t="str">
        <f t="shared" si="85"/>
        <v/>
      </c>
      <c r="DG35" s="164">
        <f t="shared" si="86"/>
        <v>5</v>
      </c>
      <c r="DH35" s="165"/>
      <c r="DI35" s="9"/>
      <c r="DJ35" s="153">
        <f>+Q35+BL35</f>
        <v>6</v>
      </c>
      <c r="DK35" s="154"/>
      <c r="DL35" s="155"/>
      <c r="DM35" s="9"/>
      <c r="DN35" s="141">
        <f t="shared" ref="DN35:DN36" si="97">+AU35+CS35</f>
        <v>12</v>
      </c>
      <c r="DO35" s="142"/>
      <c r="DP35" s="143"/>
      <c r="DQ35" s="14"/>
      <c r="DR35" s="144">
        <f>[1]月次予算報告書!DR35</f>
        <v>7</v>
      </c>
      <c r="DS35" s="145"/>
      <c r="DT35" s="146"/>
      <c r="DU35" s="14"/>
      <c r="DV35" s="157">
        <f t="shared" si="88"/>
        <v>-5</v>
      </c>
      <c r="DW35" s="158"/>
      <c r="DX35" s="159"/>
      <c r="DY35" s="160">
        <f t="shared" si="89"/>
        <v>-0.71399999999999997</v>
      </c>
      <c r="DZ35" s="161"/>
      <c r="EA35" s="21" t="str">
        <f t="shared" si="90"/>
        <v>○</v>
      </c>
      <c r="EB35" s="162">
        <f t="shared" si="91"/>
        <v>0.41699999999999998</v>
      </c>
      <c r="EC35" s="163"/>
    </row>
    <row r="36" spans="2:133" ht="14.25" thickBot="1">
      <c r="B36" s="148"/>
      <c r="C36" s="16">
        <v>13</v>
      </c>
      <c r="D36" s="50" t="s">
        <v>110</v>
      </c>
      <c r="E36" s="51"/>
      <c r="F36" s="51"/>
      <c r="G36" s="51"/>
      <c r="H36" s="51"/>
      <c r="I36" s="51"/>
      <c r="J36" s="51"/>
      <c r="K36" s="51"/>
      <c r="L36" s="52"/>
      <c r="M36" s="17" t="s">
        <v>100</v>
      </c>
      <c r="N36" s="19"/>
      <c r="O36" s="19" t="s">
        <v>108</v>
      </c>
      <c r="Q36" s="150">
        <f>[1]月次予算報告書!AY36</f>
        <v>0</v>
      </c>
      <c r="R36" s="151"/>
      <c r="S36" s="152"/>
      <c r="T36" s="9"/>
      <c r="U36" s="153"/>
      <c r="V36" s="154"/>
      <c r="W36" s="155"/>
      <c r="X36" s="153"/>
      <c r="Y36" s="154"/>
      <c r="Z36" s="155"/>
      <c r="AA36" s="141">
        <v>1</v>
      </c>
      <c r="AB36" s="142"/>
      <c r="AC36" s="143"/>
      <c r="AD36" s="141">
        <f t="shared" si="74"/>
        <v>1</v>
      </c>
      <c r="AE36" s="142"/>
      <c r="AF36" s="143"/>
      <c r="AG36" s="20"/>
      <c r="AH36" s="141"/>
      <c r="AI36" s="142"/>
      <c r="AJ36" s="143"/>
      <c r="AK36" s="141"/>
      <c r="AL36" s="142"/>
      <c r="AM36" s="143"/>
      <c r="AN36" s="141"/>
      <c r="AO36" s="142"/>
      <c r="AP36" s="143"/>
      <c r="AQ36" s="141">
        <f t="shared" ref="AQ36" si="98">SUM(AH36:AP36)</f>
        <v>0</v>
      </c>
      <c r="AR36" s="142"/>
      <c r="AS36" s="143"/>
      <c r="AT36" s="20"/>
      <c r="AU36" s="141">
        <f t="shared" si="76"/>
        <v>1</v>
      </c>
      <c r="AV36" s="142"/>
      <c r="AW36" s="143"/>
      <c r="AX36" s="9"/>
      <c r="AY36" s="144">
        <f>[1]月次予算報告書!AY36</f>
        <v>0</v>
      </c>
      <c r="AZ36" s="145"/>
      <c r="BA36" s="146"/>
      <c r="BB36" s="9"/>
      <c r="BC36" s="157">
        <f t="shared" si="77"/>
        <v>-1</v>
      </c>
      <c r="BD36" s="158"/>
      <c r="BE36" s="159"/>
      <c r="BF36" s="160" t="str">
        <f t="shared" si="78"/>
        <v/>
      </c>
      <c r="BG36" s="161"/>
      <c r="BH36" s="21" t="str">
        <f t="shared" si="79"/>
        <v/>
      </c>
      <c r="BI36" s="164" t="str">
        <f t="shared" si="80"/>
        <v/>
      </c>
      <c r="BJ36" s="165"/>
      <c r="BK36" s="9"/>
      <c r="BL36" s="153"/>
      <c r="BM36" s="154"/>
      <c r="BN36" s="155"/>
      <c r="BO36" s="9"/>
      <c r="BP36" s="141"/>
      <c r="BQ36" s="142"/>
      <c r="BR36" s="143"/>
      <c r="BS36" s="141"/>
      <c r="BT36" s="142"/>
      <c r="BU36" s="143"/>
      <c r="BV36" s="141"/>
      <c r="BW36" s="142"/>
      <c r="BX36" s="143"/>
      <c r="BY36" s="141">
        <f t="shared" si="81"/>
        <v>0</v>
      </c>
      <c r="BZ36" s="142"/>
      <c r="CA36" s="143"/>
      <c r="CB36" s="141">
        <f t="shared" si="96"/>
        <v>1</v>
      </c>
      <c r="CC36" s="142"/>
      <c r="CD36" s="143"/>
      <c r="CE36" s="22"/>
      <c r="CF36" s="141"/>
      <c r="CG36" s="142"/>
      <c r="CH36" s="143"/>
      <c r="CI36" s="141"/>
      <c r="CJ36" s="142"/>
      <c r="CK36" s="143"/>
      <c r="CL36" s="141"/>
      <c r="CM36" s="142"/>
      <c r="CN36" s="143"/>
      <c r="CO36" s="141">
        <f t="shared" si="83"/>
        <v>0</v>
      </c>
      <c r="CP36" s="142"/>
      <c r="CQ36" s="143"/>
      <c r="CR36" s="22"/>
      <c r="CS36" s="141">
        <f t="shared" si="84"/>
        <v>0</v>
      </c>
      <c r="CT36" s="142"/>
      <c r="CU36" s="143"/>
      <c r="CV36" s="14"/>
      <c r="CW36" s="144">
        <f>[1]月次予算報告書!CS36</f>
        <v>0</v>
      </c>
      <c r="CX36" s="145"/>
      <c r="CY36" s="146"/>
      <c r="CZ36" s="14"/>
      <c r="DA36" s="172">
        <f t="shared" si="94"/>
        <v>0</v>
      </c>
      <c r="DB36" s="173"/>
      <c r="DC36" s="174"/>
      <c r="DD36" s="160" t="str">
        <f t="shared" si="95"/>
        <v/>
      </c>
      <c r="DE36" s="161"/>
      <c r="DF36" s="21" t="str">
        <f t="shared" si="85"/>
        <v/>
      </c>
      <c r="DG36" s="164" t="str">
        <f t="shared" si="86"/>
        <v/>
      </c>
      <c r="DH36" s="165"/>
      <c r="DI36" s="9"/>
      <c r="DJ36" s="153">
        <f>+Q36+BL36</f>
        <v>0</v>
      </c>
      <c r="DK36" s="154"/>
      <c r="DL36" s="155"/>
      <c r="DM36" s="9"/>
      <c r="DN36" s="141">
        <f t="shared" si="97"/>
        <v>1</v>
      </c>
      <c r="DO36" s="142"/>
      <c r="DP36" s="143"/>
      <c r="DQ36" s="14"/>
      <c r="DR36" s="144">
        <f>[1]月次予算報告書!DR36</f>
        <v>0</v>
      </c>
      <c r="DS36" s="145"/>
      <c r="DT36" s="146"/>
      <c r="DU36" s="14"/>
      <c r="DV36" s="157">
        <f t="shared" si="88"/>
        <v>-1</v>
      </c>
      <c r="DW36" s="158"/>
      <c r="DX36" s="159"/>
      <c r="DY36" s="160" t="str">
        <f t="shared" si="89"/>
        <v/>
      </c>
      <c r="DZ36" s="161"/>
      <c r="EA36" s="21" t="str">
        <f t="shared" si="90"/>
        <v/>
      </c>
      <c r="EB36" s="162">
        <f t="shared" si="91"/>
        <v>1</v>
      </c>
      <c r="EC36" s="163"/>
    </row>
    <row r="37" spans="2:133" ht="14.25" thickBot="1">
      <c r="B37" s="148"/>
      <c r="C37" s="16">
        <v>14</v>
      </c>
      <c r="D37" s="97" t="s">
        <v>111</v>
      </c>
      <c r="E37" s="98"/>
      <c r="F37" s="98"/>
      <c r="G37" s="98"/>
      <c r="H37" s="98"/>
      <c r="I37" s="98"/>
      <c r="J37" s="98"/>
      <c r="K37" s="98"/>
      <c r="L37" s="99"/>
      <c r="M37" s="17" t="s">
        <v>100</v>
      </c>
      <c r="N37" s="19" t="s">
        <v>93</v>
      </c>
      <c r="O37" s="19" t="s">
        <v>94</v>
      </c>
      <c r="Q37" s="210">
        <f>IF(OR(Q34="",Q34=0),"",ROUND(Q33/Q34,1))</f>
        <v>5.0999999999999996</v>
      </c>
      <c r="R37" s="211"/>
      <c r="S37" s="212"/>
      <c r="T37" s="9"/>
      <c r="U37" s="210">
        <f>IF(OR(U34="",U34=0),"",ROUND(U33/U34,1))</f>
        <v>0.9</v>
      </c>
      <c r="V37" s="211"/>
      <c r="W37" s="212"/>
      <c r="X37" s="210">
        <f>IF(OR(X34="",X34=0),"",ROUND(X33/X34,1))</f>
        <v>0.9</v>
      </c>
      <c r="Y37" s="211"/>
      <c r="Z37" s="212"/>
      <c r="AA37" s="213">
        <f>IF(OR(AA34="",AA34=0),"",ROUND(AA33/AA34,1))</f>
        <v>0.9</v>
      </c>
      <c r="AB37" s="214"/>
      <c r="AC37" s="215"/>
      <c r="AD37" s="213">
        <f>IF(OR(AD34="",AD34=0),"",ROUND(AD33/AD34,1))</f>
        <v>2.6</v>
      </c>
      <c r="AE37" s="214"/>
      <c r="AF37" s="215"/>
      <c r="AG37" s="20"/>
      <c r="AH37" s="213">
        <f>IF(OR(AH34="",AH34=0),"",ROUND(AH33/AH34,1))</f>
        <v>0.9</v>
      </c>
      <c r="AI37" s="214"/>
      <c r="AJ37" s="215"/>
      <c r="AK37" s="213">
        <f>IF(OR(AK34="",AK34=0),"",ROUND(AK33/AK34,1))</f>
        <v>0.9</v>
      </c>
      <c r="AL37" s="214"/>
      <c r="AM37" s="215"/>
      <c r="AN37" s="213">
        <f>IF(OR(AN34="",AN34=0),"",ROUND(AN33/AN34,1))</f>
        <v>0.9</v>
      </c>
      <c r="AO37" s="214"/>
      <c r="AP37" s="215"/>
      <c r="AQ37" s="213">
        <f>IF(OR(AQ34="",AQ34=0),"",ROUND(AQ33/AQ34,1))</f>
        <v>2.6</v>
      </c>
      <c r="AR37" s="214"/>
      <c r="AS37" s="215"/>
      <c r="AT37" s="20"/>
      <c r="AU37" s="216">
        <f>IF(OR(AU34="",AU34=0),"",ROUND(AU33/AU34,1))</f>
        <v>5.2</v>
      </c>
      <c r="AV37" s="217"/>
      <c r="AW37" s="218"/>
      <c r="AX37" s="9"/>
      <c r="AY37" s="207">
        <f>IF(OR(AY34="",AY34=0),"",ROUND(AY33/AY34,1))</f>
        <v>5.2</v>
      </c>
      <c r="AZ37" s="208"/>
      <c r="BA37" s="209"/>
      <c r="BB37" s="9"/>
      <c r="BC37" s="157">
        <f t="shared" si="77"/>
        <v>0</v>
      </c>
      <c r="BD37" s="158"/>
      <c r="BE37" s="159"/>
      <c r="BF37" s="160">
        <f t="shared" si="78"/>
        <v>0</v>
      </c>
      <c r="BG37" s="161"/>
      <c r="BH37" s="21" t="str">
        <f t="shared" si="79"/>
        <v/>
      </c>
      <c r="BI37" s="164">
        <f t="shared" si="80"/>
        <v>0.02</v>
      </c>
      <c r="BJ37" s="165"/>
      <c r="BK37" s="9"/>
      <c r="BL37" s="210">
        <f>IF(OR(BL34="",BL34=0),"",ROUND(BL33/BL34,1))</f>
        <v>5.0999999999999996</v>
      </c>
      <c r="BM37" s="211"/>
      <c r="BN37" s="212"/>
      <c r="BO37" s="9"/>
      <c r="BP37" s="213">
        <f>IF(OR(BP34="",BP34=0),"",ROUND(BP33/BP34,1))</f>
        <v>0.9</v>
      </c>
      <c r="BQ37" s="214"/>
      <c r="BR37" s="215"/>
      <c r="BS37" s="213">
        <f>IF(OR(BS34="",BS34=0),"",ROUND(BS33/BS34,1))</f>
        <v>0.9</v>
      </c>
      <c r="BT37" s="214"/>
      <c r="BU37" s="215"/>
      <c r="BV37" s="213">
        <f>IF(OR(BV34="",BV34=0),"",ROUND(BV33/BV34,1))</f>
        <v>0.9</v>
      </c>
      <c r="BW37" s="214"/>
      <c r="BX37" s="215"/>
      <c r="BY37" s="213">
        <f>IF(OR(BY34="",BY34=0),"",ROUND(BY33/BY34,1))</f>
        <v>2.6</v>
      </c>
      <c r="BZ37" s="214"/>
      <c r="CA37" s="215"/>
      <c r="CB37" s="213">
        <f>IF(OR(CB34="",CB34=0),"",ROUND(CB33/CB34,1))</f>
        <v>7.7</v>
      </c>
      <c r="CC37" s="214"/>
      <c r="CD37" s="215"/>
      <c r="CE37" s="22"/>
      <c r="CF37" s="213">
        <f>IF(OR(CF34="",CF34=0),"",ROUND(CF33/CF34,1))</f>
        <v>0.9</v>
      </c>
      <c r="CG37" s="214"/>
      <c r="CH37" s="215"/>
      <c r="CI37" s="213">
        <f>IF(OR(CI34="",CI34=0),"",ROUND(CI33/CI34,1))</f>
        <v>0.9</v>
      </c>
      <c r="CJ37" s="214"/>
      <c r="CK37" s="215"/>
      <c r="CL37" s="213">
        <f>IF(OR(CL34="",CL34=0),"",ROUND(CL33/CL34,1))</f>
        <v>0.9</v>
      </c>
      <c r="CM37" s="214"/>
      <c r="CN37" s="215"/>
      <c r="CO37" s="213">
        <f>IF(OR(CO34="",CO34=0),"",ROUND(CO33/CO34,1))</f>
        <v>2.6</v>
      </c>
      <c r="CP37" s="214"/>
      <c r="CQ37" s="215"/>
      <c r="CR37" s="22"/>
      <c r="CS37" s="216">
        <f>IF(OR(CS34="",CS34=0),"",ROUND(CS33/CS34,1))</f>
        <v>5.2</v>
      </c>
      <c r="CT37" s="217"/>
      <c r="CU37" s="218"/>
      <c r="CV37" s="14"/>
      <c r="CW37" s="207">
        <f>IF(OR(CW34="",CW34=0),"",ROUND(CW33/CW34,1))</f>
        <v>5.3</v>
      </c>
      <c r="CX37" s="208"/>
      <c r="CY37" s="209"/>
      <c r="CZ37" s="14"/>
      <c r="DA37" s="172">
        <f t="shared" si="94"/>
        <v>9.9999999999999645E-2</v>
      </c>
      <c r="DB37" s="173"/>
      <c r="DC37" s="174"/>
      <c r="DD37" s="160">
        <f t="shared" si="95"/>
        <v>1.9E-2</v>
      </c>
      <c r="DE37" s="161"/>
      <c r="DF37" s="21" t="str">
        <f t="shared" si="85"/>
        <v/>
      </c>
      <c r="DG37" s="164">
        <f t="shared" si="86"/>
        <v>0.02</v>
      </c>
      <c r="DH37" s="165"/>
      <c r="DI37" s="9"/>
      <c r="DJ37" s="210">
        <f>IF(OR(DJ34="",DJ34=0),"",ROUND(DJ33/DJ34,1))</f>
        <v>10.3</v>
      </c>
      <c r="DK37" s="211"/>
      <c r="DL37" s="212"/>
      <c r="DM37" s="9"/>
      <c r="DN37" s="216">
        <f>IF(OR(DN34="",DN34=0),"",ROUND(DN33/DN34,1))</f>
        <v>10.3</v>
      </c>
      <c r="DO37" s="217"/>
      <c r="DP37" s="218"/>
      <c r="DQ37" s="14"/>
      <c r="DR37" s="219">
        <f>IF(OR(DR34="",DR34=0),"",ROUND(DR33/DR34,1))</f>
        <v>10.4</v>
      </c>
      <c r="DS37" s="220"/>
      <c r="DT37" s="221"/>
      <c r="DU37" s="14"/>
      <c r="DV37" s="157">
        <f t="shared" si="88"/>
        <v>9.9999999999999645E-2</v>
      </c>
      <c r="DW37" s="158"/>
      <c r="DX37" s="159"/>
      <c r="DY37" s="160">
        <f t="shared" si="89"/>
        <v>0.01</v>
      </c>
      <c r="DZ37" s="161"/>
      <c r="EA37" s="21" t="str">
        <f t="shared" si="90"/>
        <v/>
      </c>
      <c r="EB37" s="162">
        <f t="shared" si="91"/>
        <v>-0.01</v>
      </c>
      <c r="EC37" s="163"/>
    </row>
    <row r="38" spans="2:133" ht="14.25" thickBot="1">
      <c r="B38" s="148"/>
      <c r="C38" s="16">
        <v>15</v>
      </c>
      <c r="D38" s="97" t="s">
        <v>112</v>
      </c>
      <c r="E38" s="98"/>
      <c r="F38" s="98"/>
      <c r="G38" s="98"/>
      <c r="H38" s="98"/>
      <c r="I38" s="98"/>
      <c r="J38" s="98"/>
      <c r="K38" s="98"/>
      <c r="L38" s="99"/>
      <c r="M38" s="17" t="s">
        <v>92</v>
      </c>
      <c r="N38" s="19" t="s">
        <v>93</v>
      </c>
      <c r="O38" s="19" t="s">
        <v>94</v>
      </c>
      <c r="Q38" s="210">
        <f>IF(OR(Q34="",Q34=0),"",ROUND(Q24/Q34,1))</f>
        <v>21.5</v>
      </c>
      <c r="R38" s="211"/>
      <c r="S38" s="212"/>
      <c r="T38" s="9"/>
      <c r="U38" s="210">
        <f>IF(OR(U34="",U34=0),"",ROUND(U24/U34,1))</f>
        <v>3.3</v>
      </c>
      <c r="V38" s="211"/>
      <c r="W38" s="212"/>
      <c r="X38" s="210">
        <f>IF(OR(X34="",X34=0),"",ROUND(X24/X34,1))</f>
        <v>3.3</v>
      </c>
      <c r="Y38" s="211"/>
      <c r="Z38" s="212"/>
      <c r="AA38" s="213">
        <f>IF(OR(AA34="",AA34=0),"",ROUND(AA24/AA34,1))</f>
        <v>3.7</v>
      </c>
      <c r="AB38" s="214"/>
      <c r="AC38" s="215"/>
      <c r="AD38" s="213">
        <f>IF(OR(AD34="",AD34=0),"",ROUND(AD24/AD34,1))</f>
        <v>10.3</v>
      </c>
      <c r="AE38" s="214"/>
      <c r="AF38" s="215"/>
      <c r="AG38" s="20"/>
      <c r="AH38" s="213">
        <f>IF(OR(AH34="",AH34=0),"",ROUND(AH24/AH34,1))</f>
        <v>3.7</v>
      </c>
      <c r="AI38" s="214"/>
      <c r="AJ38" s="215"/>
      <c r="AK38" s="213">
        <f>IF(OR(AK34="",AK34=0),"",ROUND(AK24/AK34,1))</f>
        <v>3.6</v>
      </c>
      <c r="AL38" s="214"/>
      <c r="AM38" s="215"/>
      <c r="AN38" s="213">
        <f>IF(OR(AN34="",AN34=0),"",ROUND(AN24/AN34,1))</f>
        <v>3.6</v>
      </c>
      <c r="AO38" s="214"/>
      <c r="AP38" s="215"/>
      <c r="AQ38" s="213">
        <f>IF(OR(AQ34="",AQ34=0),"",ROUND(AQ24/AQ34,1))</f>
        <v>10.9</v>
      </c>
      <c r="AR38" s="214"/>
      <c r="AS38" s="215"/>
      <c r="AT38" s="20"/>
      <c r="AU38" s="216">
        <f>IF(OR(AU34="",AU34=0),"",ROUND(AU24/AU34,1))</f>
        <v>21.1</v>
      </c>
      <c r="AV38" s="217"/>
      <c r="AW38" s="218"/>
      <c r="AX38" s="9"/>
      <c r="AY38" s="207">
        <f>IF(OR(AY34="",AY34=0),"",ROUND(AY24/AY34,1))</f>
        <v>21.6</v>
      </c>
      <c r="AZ38" s="208"/>
      <c r="BA38" s="209"/>
      <c r="BB38" s="9"/>
      <c r="BC38" s="157">
        <f t="shared" si="77"/>
        <v>-0.5</v>
      </c>
      <c r="BD38" s="158"/>
      <c r="BE38" s="159"/>
      <c r="BF38" s="160">
        <f t="shared" si="78"/>
        <v>-2.3E-2</v>
      </c>
      <c r="BG38" s="161"/>
      <c r="BH38" s="21" t="str">
        <f t="shared" si="79"/>
        <v/>
      </c>
      <c r="BI38" s="164">
        <f t="shared" si="80"/>
        <v>-1.9E-2</v>
      </c>
      <c r="BJ38" s="165"/>
      <c r="BK38" s="9"/>
      <c r="BL38" s="210">
        <f>IF(OR(BL34="",BL34=0),"",ROUND(BL24/BL34,1))</f>
        <v>21.9</v>
      </c>
      <c r="BM38" s="211"/>
      <c r="BN38" s="212"/>
      <c r="BO38" s="9"/>
      <c r="BP38" s="213">
        <f>IF(OR(BP34="",BP34=0),"",ROUND(BP24/BP34,1))</f>
        <v>4.0999999999999996</v>
      </c>
      <c r="BQ38" s="214"/>
      <c r="BR38" s="215"/>
      <c r="BS38" s="213">
        <f>IF(OR(BS34="",BS34=0),"",ROUND(BS24/BS34,1))</f>
        <v>4.0999999999999996</v>
      </c>
      <c r="BT38" s="214"/>
      <c r="BU38" s="215"/>
      <c r="BV38" s="213">
        <f>IF(OR(BV34="",BV34=0),"",ROUND(BV24/BV34,1))</f>
        <v>3.6</v>
      </c>
      <c r="BW38" s="214"/>
      <c r="BX38" s="215"/>
      <c r="BY38" s="213">
        <f>IF(OR(BY34="",BY34=0),"",ROUND(BY24/BY34,1))</f>
        <v>11.8</v>
      </c>
      <c r="BZ38" s="214"/>
      <c r="CA38" s="215"/>
      <c r="CB38" s="213">
        <f>IF(OR(CB34="",CB34=0),"",ROUND(CB24/CB34,1))</f>
        <v>32.6</v>
      </c>
      <c r="CC38" s="214"/>
      <c r="CD38" s="215"/>
      <c r="CE38" s="22"/>
      <c r="CF38" s="213">
        <f>IF(OR(CF34="",CF34=0),"",ROUND(CF24/CF34,1))</f>
        <v>3.6</v>
      </c>
      <c r="CG38" s="214"/>
      <c r="CH38" s="215"/>
      <c r="CI38" s="213">
        <f>IF(OR(CI34="",CI34=0),"",ROUND(CI24/CI34,1))</f>
        <v>3.6</v>
      </c>
      <c r="CJ38" s="214"/>
      <c r="CK38" s="215"/>
      <c r="CL38" s="213">
        <f>IF(OR(CL34="",CL34=0),"",ROUND(CL24/CL34,1))</f>
        <v>3.6</v>
      </c>
      <c r="CM38" s="214"/>
      <c r="CN38" s="215"/>
      <c r="CO38" s="213">
        <f>IF(OR(CO34="",CO34=0),"",ROUND(CO24/CO34,1))</f>
        <v>10.7</v>
      </c>
      <c r="CP38" s="214"/>
      <c r="CQ38" s="215"/>
      <c r="CR38" s="22"/>
      <c r="CS38" s="216">
        <f>IF(OR(CS34="",CS34=0),"",ROUND(CS24/CS34,1))</f>
        <v>22.3</v>
      </c>
      <c r="CT38" s="217"/>
      <c r="CU38" s="218"/>
      <c r="CV38" s="14"/>
      <c r="CW38" s="207">
        <f>IF(OR(CW34="",CW34=0),"",ROUND(CW24/CW34,1))</f>
        <v>25.5</v>
      </c>
      <c r="CX38" s="208"/>
      <c r="CY38" s="209"/>
      <c r="CZ38" s="14"/>
      <c r="DA38" s="172">
        <f t="shared" si="94"/>
        <v>-3.1999999999999993</v>
      </c>
      <c r="DB38" s="173"/>
      <c r="DC38" s="174"/>
      <c r="DD38" s="160">
        <f t="shared" si="95"/>
        <v>-0.125</v>
      </c>
      <c r="DE38" s="161"/>
      <c r="DF38" s="21" t="str">
        <f t="shared" si="85"/>
        <v>○</v>
      </c>
      <c r="DG38" s="164">
        <f t="shared" si="86"/>
        <v>1.7999999999999999E-2</v>
      </c>
      <c r="DH38" s="165"/>
      <c r="DI38" s="9"/>
      <c r="DJ38" s="210">
        <f>IF(OR(DJ34="",DJ34=0),"",ROUND(DJ24/DJ34,1))</f>
        <v>43.5</v>
      </c>
      <c r="DK38" s="211"/>
      <c r="DL38" s="212"/>
      <c r="DM38" s="9"/>
      <c r="DN38" s="216">
        <f>IF(OR(DN34="",DN34=0),"",ROUND(DN24/DN34,1))</f>
        <v>43</v>
      </c>
      <c r="DO38" s="217"/>
      <c r="DP38" s="218"/>
      <c r="DQ38" s="14"/>
      <c r="DR38" s="219">
        <f>IF(OR(DR34="",DR34=0),"",ROUND(DR24/DR34,1))</f>
        <v>43.3</v>
      </c>
      <c r="DS38" s="220"/>
      <c r="DT38" s="221"/>
      <c r="DU38" s="14"/>
      <c r="DV38" s="157">
        <f t="shared" si="88"/>
        <v>-0.29999999999999716</v>
      </c>
      <c r="DW38" s="158"/>
      <c r="DX38" s="159"/>
      <c r="DY38" s="160">
        <f t="shared" si="89"/>
        <v>-7.0000000000000001E-3</v>
      </c>
      <c r="DZ38" s="161"/>
      <c r="EA38" s="21" t="str">
        <f t="shared" si="90"/>
        <v/>
      </c>
      <c r="EB38" s="162">
        <f t="shared" si="91"/>
        <v>-7.0000000000000001E-3</v>
      </c>
      <c r="EC38" s="163"/>
    </row>
    <row r="39" spans="2:133" ht="14.25" thickBot="1">
      <c r="B39" s="148"/>
      <c r="C39" s="16">
        <v>16</v>
      </c>
      <c r="D39" s="178" t="s">
        <v>113</v>
      </c>
      <c r="E39" s="179"/>
      <c r="F39" s="179"/>
      <c r="G39" s="179"/>
      <c r="H39" s="179"/>
      <c r="I39" s="179"/>
      <c r="J39" s="179"/>
      <c r="K39" s="179"/>
      <c r="L39" s="180"/>
      <c r="M39" s="17" t="s">
        <v>100</v>
      </c>
      <c r="N39" s="19" t="s">
        <v>93</v>
      </c>
      <c r="O39" s="19" t="s">
        <v>94</v>
      </c>
      <c r="Q39" s="150">
        <f>[1]月次予算報告書!AY39</f>
        <v>118</v>
      </c>
      <c r="R39" s="151"/>
      <c r="S39" s="152"/>
      <c r="T39" s="9"/>
      <c r="U39" s="153">
        <v>20</v>
      </c>
      <c r="V39" s="154"/>
      <c r="W39" s="155"/>
      <c r="X39" s="153">
        <v>20</v>
      </c>
      <c r="Y39" s="154"/>
      <c r="Z39" s="155"/>
      <c r="AA39" s="141">
        <v>20</v>
      </c>
      <c r="AB39" s="142"/>
      <c r="AC39" s="143"/>
      <c r="AD39" s="141">
        <f t="shared" ref="AD39:AD42" si="99">SUM(U39:AC39)</f>
        <v>60</v>
      </c>
      <c r="AE39" s="142"/>
      <c r="AF39" s="143"/>
      <c r="AG39" s="20"/>
      <c r="AH39" s="141">
        <v>20</v>
      </c>
      <c r="AI39" s="142"/>
      <c r="AJ39" s="143"/>
      <c r="AK39" s="141">
        <v>20</v>
      </c>
      <c r="AL39" s="142"/>
      <c r="AM39" s="143"/>
      <c r="AN39" s="141">
        <v>20</v>
      </c>
      <c r="AO39" s="142"/>
      <c r="AP39" s="143"/>
      <c r="AQ39" s="141">
        <f t="shared" ref="AQ39:AQ42" si="100">SUM(AH39:AP39)</f>
        <v>60</v>
      </c>
      <c r="AR39" s="142"/>
      <c r="AS39" s="143"/>
      <c r="AT39" s="20"/>
      <c r="AU39" s="141">
        <f t="shared" ref="AU39:AU42" si="101">+AD39+AQ39</f>
        <v>120</v>
      </c>
      <c r="AV39" s="142"/>
      <c r="AW39" s="143"/>
      <c r="AX39" s="9"/>
      <c r="AY39" s="144">
        <f>[1]月次予算報告書!AY39</f>
        <v>118</v>
      </c>
      <c r="AZ39" s="145"/>
      <c r="BA39" s="146"/>
      <c r="BB39" s="9"/>
      <c r="BC39" s="157">
        <f t="shared" si="77"/>
        <v>-2</v>
      </c>
      <c r="BD39" s="158"/>
      <c r="BE39" s="159"/>
      <c r="BF39" s="160">
        <f t="shared" si="78"/>
        <v>-1.7000000000000001E-2</v>
      </c>
      <c r="BG39" s="161"/>
      <c r="BH39" s="21" t="str">
        <f t="shared" si="79"/>
        <v/>
      </c>
      <c r="BI39" s="164">
        <f t="shared" si="80"/>
        <v>1.7000000000000001E-2</v>
      </c>
      <c r="BJ39" s="165"/>
      <c r="BK39" s="9"/>
      <c r="BL39" s="153">
        <v>119</v>
      </c>
      <c r="BM39" s="154"/>
      <c r="BN39" s="155"/>
      <c r="BO39" s="9"/>
      <c r="BP39" s="141">
        <v>20</v>
      </c>
      <c r="BQ39" s="142"/>
      <c r="BR39" s="143"/>
      <c r="BS39" s="141">
        <v>20</v>
      </c>
      <c r="BT39" s="142"/>
      <c r="BU39" s="143"/>
      <c r="BV39" s="141">
        <v>20</v>
      </c>
      <c r="BW39" s="142"/>
      <c r="BX39" s="143"/>
      <c r="BY39" s="141">
        <f t="shared" ref="BY39:BY42" si="102">SUM(BP39:BX39)</f>
        <v>60</v>
      </c>
      <c r="BZ39" s="142"/>
      <c r="CA39" s="143"/>
      <c r="CB39" s="141">
        <f t="shared" ref="CB39:CB42" si="103">+AU39+BY39</f>
        <v>180</v>
      </c>
      <c r="CC39" s="142"/>
      <c r="CD39" s="143"/>
      <c r="CE39" s="22"/>
      <c r="CF39" s="141">
        <v>20</v>
      </c>
      <c r="CG39" s="142"/>
      <c r="CH39" s="143"/>
      <c r="CI39" s="141">
        <v>20</v>
      </c>
      <c r="CJ39" s="142"/>
      <c r="CK39" s="143"/>
      <c r="CL39" s="141">
        <v>20</v>
      </c>
      <c r="CM39" s="142"/>
      <c r="CN39" s="143"/>
      <c r="CO39" s="141">
        <f t="shared" ref="CO39:CO42" si="104">SUM(CF39:CN39)</f>
        <v>60</v>
      </c>
      <c r="CP39" s="142"/>
      <c r="CQ39" s="143"/>
      <c r="CR39" s="22"/>
      <c r="CS39" s="141">
        <f t="shared" ref="CS39:CS42" si="105">+BY39+CO39</f>
        <v>120</v>
      </c>
      <c r="CT39" s="142"/>
      <c r="CU39" s="143"/>
      <c r="CV39" s="14"/>
      <c r="CW39" s="144">
        <f>[1]月次予算報告書!CS39</f>
        <v>120</v>
      </c>
      <c r="CX39" s="145"/>
      <c r="CY39" s="146"/>
      <c r="CZ39" s="14"/>
      <c r="DA39" s="172">
        <f t="shared" si="94"/>
        <v>0</v>
      </c>
      <c r="DB39" s="173"/>
      <c r="DC39" s="174"/>
      <c r="DD39" s="160">
        <f t="shared" si="95"/>
        <v>0</v>
      </c>
      <c r="DE39" s="161"/>
      <c r="DF39" s="21" t="str">
        <f t="shared" si="85"/>
        <v/>
      </c>
      <c r="DG39" s="164">
        <f t="shared" si="86"/>
        <v>8.0000000000000002E-3</v>
      </c>
      <c r="DH39" s="165"/>
      <c r="DI39" s="9"/>
      <c r="DJ39" s="153">
        <f t="shared" ref="DJ39:DJ42" si="106">+Q39+BL39</f>
        <v>237</v>
      </c>
      <c r="DK39" s="154"/>
      <c r="DL39" s="155"/>
      <c r="DM39" s="9"/>
      <c r="DN39" s="141">
        <f t="shared" ref="DN39:DN42" si="107">+AU39+CS39</f>
        <v>240</v>
      </c>
      <c r="DO39" s="142"/>
      <c r="DP39" s="143"/>
      <c r="DQ39" s="14"/>
      <c r="DR39" s="144">
        <f>[1]月次予算報告書!DR39</f>
        <v>239</v>
      </c>
      <c r="DS39" s="145"/>
      <c r="DT39" s="146"/>
      <c r="DU39" s="14"/>
      <c r="DV39" s="157">
        <f t="shared" si="88"/>
        <v>-1</v>
      </c>
      <c r="DW39" s="158"/>
      <c r="DX39" s="159"/>
      <c r="DY39" s="160">
        <f t="shared" si="89"/>
        <v>-4.0000000000000001E-3</v>
      </c>
      <c r="DZ39" s="161"/>
      <c r="EA39" s="21" t="str">
        <f t="shared" si="90"/>
        <v/>
      </c>
      <c r="EB39" s="162">
        <f t="shared" si="91"/>
        <v>4.0000000000000001E-3</v>
      </c>
      <c r="EC39" s="163"/>
    </row>
    <row r="40" spans="2:133" ht="14.25" thickBot="1">
      <c r="B40" s="148"/>
      <c r="C40" s="16">
        <v>17</v>
      </c>
      <c r="D40" s="178" t="s">
        <v>114</v>
      </c>
      <c r="E40" s="179"/>
      <c r="F40" s="179"/>
      <c r="G40" s="179"/>
      <c r="H40" s="179"/>
      <c r="I40" s="179"/>
      <c r="J40" s="179"/>
      <c r="K40" s="179"/>
      <c r="L40" s="180"/>
      <c r="M40" s="17" t="s">
        <v>100</v>
      </c>
      <c r="N40" s="19" t="s">
        <v>93</v>
      </c>
      <c r="O40" s="19" t="s">
        <v>94</v>
      </c>
      <c r="Q40" s="150">
        <f>[1]月次予算報告書!AY40</f>
        <v>101</v>
      </c>
      <c r="R40" s="151"/>
      <c r="S40" s="152"/>
      <c r="T40" s="9"/>
      <c r="U40" s="153">
        <v>17</v>
      </c>
      <c r="V40" s="154"/>
      <c r="W40" s="155"/>
      <c r="X40" s="153">
        <v>17</v>
      </c>
      <c r="Y40" s="154"/>
      <c r="Z40" s="155"/>
      <c r="AA40" s="141">
        <v>17</v>
      </c>
      <c r="AB40" s="142"/>
      <c r="AC40" s="143"/>
      <c r="AD40" s="141">
        <f t="shared" si="99"/>
        <v>51</v>
      </c>
      <c r="AE40" s="142"/>
      <c r="AF40" s="143"/>
      <c r="AG40" s="20"/>
      <c r="AH40" s="141">
        <v>17</v>
      </c>
      <c r="AI40" s="142"/>
      <c r="AJ40" s="143"/>
      <c r="AK40" s="141">
        <v>17</v>
      </c>
      <c r="AL40" s="142"/>
      <c r="AM40" s="143"/>
      <c r="AN40" s="141">
        <v>17</v>
      </c>
      <c r="AO40" s="142"/>
      <c r="AP40" s="143"/>
      <c r="AQ40" s="141">
        <f t="shared" si="100"/>
        <v>51</v>
      </c>
      <c r="AR40" s="142"/>
      <c r="AS40" s="143"/>
      <c r="AT40" s="20"/>
      <c r="AU40" s="141">
        <f t="shared" si="101"/>
        <v>102</v>
      </c>
      <c r="AV40" s="142"/>
      <c r="AW40" s="143"/>
      <c r="AX40" s="9"/>
      <c r="AY40" s="144">
        <f>[1]月次予算報告書!AY40</f>
        <v>101</v>
      </c>
      <c r="AZ40" s="145"/>
      <c r="BA40" s="146"/>
      <c r="BB40" s="9"/>
      <c r="BC40" s="157">
        <f t="shared" si="77"/>
        <v>-1</v>
      </c>
      <c r="BD40" s="158"/>
      <c r="BE40" s="159"/>
      <c r="BF40" s="160">
        <f t="shared" si="78"/>
        <v>-0.01</v>
      </c>
      <c r="BG40" s="161"/>
      <c r="BH40" s="21" t="str">
        <f t="shared" si="79"/>
        <v/>
      </c>
      <c r="BI40" s="164">
        <f t="shared" si="80"/>
        <v>0.01</v>
      </c>
      <c r="BJ40" s="165"/>
      <c r="BK40" s="9"/>
      <c r="BL40" s="153">
        <v>101</v>
      </c>
      <c r="BM40" s="154"/>
      <c r="BN40" s="155"/>
      <c r="BO40" s="9"/>
      <c r="BP40" s="141">
        <v>17</v>
      </c>
      <c r="BQ40" s="142"/>
      <c r="BR40" s="143"/>
      <c r="BS40" s="141">
        <v>17</v>
      </c>
      <c r="BT40" s="142"/>
      <c r="BU40" s="143"/>
      <c r="BV40" s="141">
        <v>17</v>
      </c>
      <c r="BW40" s="142"/>
      <c r="BX40" s="143"/>
      <c r="BY40" s="141">
        <f t="shared" si="102"/>
        <v>51</v>
      </c>
      <c r="BZ40" s="142"/>
      <c r="CA40" s="143"/>
      <c r="CB40" s="141">
        <f t="shared" si="103"/>
        <v>153</v>
      </c>
      <c r="CC40" s="142"/>
      <c r="CD40" s="143"/>
      <c r="CE40" s="22"/>
      <c r="CF40" s="141">
        <v>17</v>
      </c>
      <c r="CG40" s="142"/>
      <c r="CH40" s="143"/>
      <c r="CI40" s="141">
        <v>17</v>
      </c>
      <c r="CJ40" s="142"/>
      <c r="CK40" s="143"/>
      <c r="CL40" s="141">
        <v>17</v>
      </c>
      <c r="CM40" s="142"/>
      <c r="CN40" s="143"/>
      <c r="CO40" s="141">
        <f t="shared" si="104"/>
        <v>51</v>
      </c>
      <c r="CP40" s="142"/>
      <c r="CQ40" s="143"/>
      <c r="CR40" s="22"/>
      <c r="CS40" s="141">
        <f t="shared" si="105"/>
        <v>102</v>
      </c>
      <c r="CT40" s="142"/>
      <c r="CU40" s="143"/>
      <c r="CV40" s="14"/>
      <c r="CW40" s="144">
        <f>[1]月次予算報告書!CS40</f>
        <v>102</v>
      </c>
      <c r="CX40" s="145"/>
      <c r="CY40" s="146"/>
      <c r="CZ40" s="14"/>
      <c r="DA40" s="172">
        <f t="shared" si="94"/>
        <v>0</v>
      </c>
      <c r="DB40" s="173"/>
      <c r="DC40" s="174"/>
      <c r="DD40" s="160">
        <f t="shared" si="95"/>
        <v>0</v>
      </c>
      <c r="DE40" s="161"/>
      <c r="DF40" s="21" t="str">
        <f t="shared" si="85"/>
        <v/>
      </c>
      <c r="DG40" s="164">
        <f t="shared" si="86"/>
        <v>0.01</v>
      </c>
      <c r="DH40" s="165"/>
      <c r="DI40" s="9"/>
      <c r="DJ40" s="153">
        <f t="shared" si="106"/>
        <v>202</v>
      </c>
      <c r="DK40" s="154"/>
      <c r="DL40" s="155"/>
      <c r="DM40" s="9"/>
      <c r="DN40" s="141">
        <f t="shared" si="107"/>
        <v>204</v>
      </c>
      <c r="DO40" s="142"/>
      <c r="DP40" s="143"/>
      <c r="DQ40" s="14"/>
      <c r="DR40" s="144">
        <f>[1]月次予算報告書!DR40</f>
        <v>203</v>
      </c>
      <c r="DS40" s="145"/>
      <c r="DT40" s="146"/>
      <c r="DU40" s="14"/>
      <c r="DV40" s="157">
        <f t="shared" si="88"/>
        <v>-1</v>
      </c>
      <c r="DW40" s="158"/>
      <c r="DX40" s="159"/>
      <c r="DY40" s="160">
        <f t="shared" si="89"/>
        <v>-5.0000000000000001E-3</v>
      </c>
      <c r="DZ40" s="161"/>
      <c r="EA40" s="21" t="str">
        <f t="shared" si="90"/>
        <v/>
      </c>
      <c r="EB40" s="162">
        <f t="shared" si="91"/>
        <v>5.0000000000000001E-3</v>
      </c>
      <c r="EC40" s="163"/>
    </row>
    <row r="41" spans="2:133" ht="14.25" thickBot="1">
      <c r="B41" s="148"/>
      <c r="C41" s="16">
        <v>18</v>
      </c>
      <c r="D41" s="178" t="s">
        <v>115</v>
      </c>
      <c r="E41" s="179"/>
      <c r="F41" s="179"/>
      <c r="G41" s="179"/>
      <c r="H41" s="179"/>
      <c r="I41" s="179"/>
      <c r="J41" s="179"/>
      <c r="K41" s="179"/>
      <c r="L41" s="180"/>
      <c r="M41" s="17" t="s">
        <v>100</v>
      </c>
      <c r="N41" s="19" t="s">
        <v>93</v>
      </c>
      <c r="O41" s="19" t="s">
        <v>94</v>
      </c>
      <c r="Q41" s="150">
        <f>[1]月次予算報告書!AY41</f>
        <v>91</v>
      </c>
      <c r="R41" s="151"/>
      <c r="S41" s="152"/>
      <c r="T41" s="9"/>
      <c r="U41" s="153">
        <v>16</v>
      </c>
      <c r="V41" s="154"/>
      <c r="W41" s="155"/>
      <c r="X41" s="153">
        <v>16</v>
      </c>
      <c r="Y41" s="154"/>
      <c r="Z41" s="155"/>
      <c r="AA41" s="141">
        <v>16</v>
      </c>
      <c r="AB41" s="142"/>
      <c r="AC41" s="143"/>
      <c r="AD41" s="141">
        <f t="shared" si="99"/>
        <v>48</v>
      </c>
      <c r="AE41" s="142"/>
      <c r="AF41" s="143"/>
      <c r="AG41" s="20"/>
      <c r="AH41" s="141">
        <v>16</v>
      </c>
      <c r="AI41" s="142"/>
      <c r="AJ41" s="143"/>
      <c r="AK41" s="141">
        <v>16</v>
      </c>
      <c r="AL41" s="142"/>
      <c r="AM41" s="143"/>
      <c r="AN41" s="141">
        <v>16</v>
      </c>
      <c r="AO41" s="142"/>
      <c r="AP41" s="143"/>
      <c r="AQ41" s="141">
        <f t="shared" si="100"/>
        <v>48</v>
      </c>
      <c r="AR41" s="142"/>
      <c r="AS41" s="143"/>
      <c r="AT41" s="20"/>
      <c r="AU41" s="141">
        <f t="shared" si="101"/>
        <v>96</v>
      </c>
      <c r="AV41" s="142"/>
      <c r="AW41" s="143"/>
      <c r="AX41" s="9"/>
      <c r="AY41" s="144">
        <f>[1]月次予算報告書!AY41</f>
        <v>91</v>
      </c>
      <c r="AZ41" s="145"/>
      <c r="BA41" s="146"/>
      <c r="BB41" s="9"/>
      <c r="BC41" s="157">
        <f t="shared" si="77"/>
        <v>-5</v>
      </c>
      <c r="BD41" s="158"/>
      <c r="BE41" s="159"/>
      <c r="BF41" s="160">
        <f t="shared" si="78"/>
        <v>-5.5E-2</v>
      </c>
      <c r="BG41" s="161"/>
      <c r="BH41" s="21" t="str">
        <f t="shared" si="79"/>
        <v>○</v>
      </c>
      <c r="BI41" s="164">
        <f t="shared" si="80"/>
        <v>5.5E-2</v>
      </c>
      <c r="BJ41" s="165"/>
      <c r="BK41" s="9"/>
      <c r="BL41" s="153">
        <v>93</v>
      </c>
      <c r="BM41" s="154"/>
      <c r="BN41" s="155"/>
      <c r="BO41" s="9"/>
      <c r="BP41" s="141">
        <v>16</v>
      </c>
      <c r="BQ41" s="142"/>
      <c r="BR41" s="143"/>
      <c r="BS41" s="141">
        <v>16</v>
      </c>
      <c r="BT41" s="142"/>
      <c r="BU41" s="143"/>
      <c r="BV41" s="141">
        <v>16</v>
      </c>
      <c r="BW41" s="142"/>
      <c r="BX41" s="143"/>
      <c r="BY41" s="141">
        <f t="shared" si="102"/>
        <v>48</v>
      </c>
      <c r="BZ41" s="142"/>
      <c r="CA41" s="143"/>
      <c r="CB41" s="141">
        <f t="shared" si="103"/>
        <v>144</v>
      </c>
      <c r="CC41" s="142"/>
      <c r="CD41" s="143"/>
      <c r="CE41" s="22"/>
      <c r="CF41" s="141">
        <v>16</v>
      </c>
      <c r="CG41" s="142"/>
      <c r="CH41" s="143"/>
      <c r="CI41" s="141">
        <v>16</v>
      </c>
      <c r="CJ41" s="142"/>
      <c r="CK41" s="143"/>
      <c r="CL41" s="141">
        <v>16</v>
      </c>
      <c r="CM41" s="142"/>
      <c r="CN41" s="143"/>
      <c r="CO41" s="141">
        <f t="shared" si="104"/>
        <v>48</v>
      </c>
      <c r="CP41" s="142"/>
      <c r="CQ41" s="143"/>
      <c r="CR41" s="22"/>
      <c r="CS41" s="141">
        <f t="shared" si="105"/>
        <v>96</v>
      </c>
      <c r="CT41" s="142"/>
      <c r="CU41" s="143"/>
      <c r="CV41" s="14"/>
      <c r="CW41" s="144">
        <f>[1]月次予算報告書!CS41</f>
        <v>96</v>
      </c>
      <c r="CX41" s="145"/>
      <c r="CY41" s="146"/>
      <c r="CZ41" s="14"/>
      <c r="DA41" s="172">
        <f t="shared" si="94"/>
        <v>0</v>
      </c>
      <c r="DB41" s="173"/>
      <c r="DC41" s="174"/>
      <c r="DD41" s="160">
        <f t="shared" si="95"/>
        <v>0</v>
      </c>
      <c r="DE41" s="161"/>
      <c r="DF41" s="21" t="str">
        <f t="shared" si="85"/>
        <v/>
      </c>
      <c r="DG41" s="164">
        <f t="shared" si="86"/>
        <v>3.2000000000000001E-2</v>
      </c>
      <c r="DH41" s="165"/>
      <c r="DI41" s="9"/>
      <c r="DJ41" s="153">
        <f t="shared" si="106"/>
        <v>184</v>
      </c>
      <c r="DK41" s="154"/>
      <c r="DL41" s="155"/>
      <c r="DM41" s="9"/>
      <c r="DN41" s="141">
        <f t="shared" si="107"/>
        <v>192</v>
      </c>
      <c r="DO41" s="142"/>
      <c r="DP41" s="143"/>
      <c r="DQ41" s="14"/>
      <c r="DR41" s="144">
        <f>[1]月次予算報告書!DR41</f>
        <v>189</v>
      </c>
      <c r="DS41" s="145"/>
      <c r="DT41" s="146"/>
      <c r="DU41" s="14"/>
      <c r="DV41" s="157">
        <f t="shared" si="88"/>
        <v>-3</v>
      </c>
      <c r="DW41" s="158"/>
      <c r="DX41" s="159"/>
      <c r="DY41" s="160">
        <f t="shared" si="89"/>
        <v>-1.6E-2</v>
      </c>
      <c r="DZ41" s="161"/>
      <c r="EA41" s="21" t="str">
        <f t="shared" si="90"/>
        <v/>
      </c>
      <c r="EB41" s="162">
        <f t="shared" si="91"/>
        <v>1.6E-2</v>
      </c>
      <c r="EC41" s="163"/>
    </row>
    <row r="42" spans="2:133" ht="14.25" thickBot="1">
      <c r="B42" s="148"/>
      <c r="C42" s="16">
        <v>19</v>
      </c>
      <c r="D42" s="178" t="s">
        <v>116</v>
      </c>
      <c r="E42" s="179"/>
      <c r="F42" s="179"/>
      <c r="G42" s="179"/>
      <c r="H42" s="179"/>
      <c r="I42" s="179"/>
      <c r="J42" s="179"/>
      <c r="K42" s="179"/>
      <c r="L42" s="180"/>
      <c r="M42" s="17" t="s">
        <v>100</v>
      </c>
      <c r="N42" s="19" t="s">
        <v>93</v>
      </c>
      <c r="O42" s="19" t="s">
        <v>94</v>
      </c>
      <c r="Q42" s="150">
        <f>[1]月次予算報告書!AY42</f>
        <v>253</v>
      </c>
      <c r="R42" s="151"/>
      <c r="S42" s="152"/>
      <c r="T42" s="9"/>
      <c r="U42" s="153">
        <v>43</v>
      </c>
      <c r="V42" s="154"/>
      <c r="W42" s="155"/>
      <c r="X42" s="153">
        <v>43</v>
      </c>
      <c r="Y42" s="154"/>
      <c r="Z42" s="155"/>
      <c r="AA42" s="141">
        <v>43</v>
      </c>
      <c r="AB42" s="142"/>
      <c r="AC42" s="143"/>
      <c r="AD42" s="141">
        <f t="shared" si="99"/>
        <v>129</v>
      </c>
      <c r="AE42" s="142"/>
      <c r="AF42" s="143"/>
      <c r="AG42" s="20"/>
      <c r="AH42" s="141">
        <v>43</v>
      </c>
      <c r="AI42" s="142"/>
      <c r="AJ42" s="143"/>
      <c r="AK42" s="141">
        <v>43</v>
      </c>
      <c r="AL42" s="142"/>
      <c r="AM42" s="143"/>
      <c r="AN42" s="141">
        <v>43</v>
      </c>
      <c r="AO42" s="142"/>
      <c r="AP42" s="143"/>
      <c r="AQ42" s="141">
        <f t="shared" si="100"/>
        <v>129</v>
      </c>
      <c r="AR42" s="142"/>
      <c r="AS42" s="143"/>
      <c r="AT42" s="20"/>
      <c r="AU42" s="141">
        <f t="shared" si="101"/>
        <v>258</v>
      </c>
      <c r="AV42" s="142"/>
      <c r="AW42" s="143"/>
      <c r="AX42" s="9"/>
      <c r="AY42" s="144">
        <f>[1]月次予算報告書!AY42</f>
        <v>253</v>
      </c>
      <c r="AZ42" s="145"/>
      <c r="BA42" s="146"/>
      <c r="BB42" s="9"/>
      <c r="BC42" s="157">
        <f t="shared" si="77"/>
        <v>-5</v>
      </c>
      <c r="BD42" s="158"/>
      <c r="BE42" s="159"/>
      <c r="BF42" s="160">
        <f t="shared" si="78"/>
        <v>-0.02</v>
      </c>
      <c r="BG42" s="161"/>
      <c r="BH42" s="21" t="str">
        <f t="shared" si="79"/>
        <v/>
      </c>
      <c r="BI42" s="164">
        <f t="shared" si="80"/>
        <v>0.02</v>
      </c>
      <c r="BJ42" s="165"/>
      <c r="BK42" s="9"/>
      <c r="BL42" s="153">
        <v>251</v>
      </c>
      <c r="BM42" s="154"/>
      <c r="BN42" s="155"/>
      <c r="BO42" s="9"/>
      <c r="BP42" s="141">
        <v>43</v>
      </c>
      <c r="BQ42" s="142"/>
      <c r="BR42" s="143"/>
      <c r="BS42" s="141">
        <v>43</v>
      </c>
      <c r="BT42" s="142"/>
      <c r="BU42" s="143"/>
      <c r="BV42" s="141">
        <v>43</v>
      </c>
      <c r="BW42" s="142"/>
      <c r="BX42" s="143"/>
      <c r="BY42" s="141">
        <f t="shared" si="102"/>
        <v>129</v>
      </c>
      <c r="BZ42" s="142"/>
      <c r="CA42" s="143"/>
      <c r="CB42" s="141">
        <f t="shared" si="103"/>
        <v>387</v>
      </c>
      <c r="CC42" s="142"/>
      <c r="CD42" s="143"/>
      <c r="CE42" s="22"/>
      <c r="CF42" s="141">
        <v>43</v>
      </c>
      <c r="CG42" s="142"/>
      <c r="CH42" s="143"/>
      <c r="CI42" s="141">
        <v>43</v>
      </c>
      <c r="CJ42" s="142"/>
      <c r="CK42" s="143"/>
      <c r="CL42" s="141">
        <v>43</v>
      </c>
      <c r="CM42" s="142"/>
      <c r="CN42" s="143"/>
      <c r="CO42" s="141">
        <f t="shared" si="104"/>
        <v>129</v>
      </c>
      <c r="CP42" s="142"/>
      <c r="CQ42" s="143"/>
      <c r="CR42" s="22"/>
      <c r="CS42" s="141">
        <f t="shared" si="105"/>
        <v>258</v>
      </c>
      <c r="CT42" s="142"/>
      <c r="CU42" s="143"/>
      <c r="CV42" s="14"/>
      <c r="CW42" s="144">
        <f>[1]月次予算報告書!CS42</f>
        <v>258</v>
      </c>
      <c r="CX42" s="145"/>
      <c r="CY42" s="146"/>
      <c r="CZ42" s="14"/>
      <c r="DA42" s="172">
        <f t="shared" si="94"/>
        <v>0</v>
      </c>
      <c r="DB42" s="173"/>
      <c r="DC42" s="174"/>
      <c r="DD42" s="160">
        <f t="shared" si="95"/>
        <v>0</v>
      </c>
      <c r="DE42" s="161"/>
      <c r="DF42" s="21" t="str">
        <f t="shared" si="85"/>
        <v/>
      </c>
      <c r="DG42" s="164">
        <f t="shared" si="86"/>
        <v>2.8000000000000001E-2</v>
      </c>
      <c r="DH42" s="165"/>
      <c r="DI42" s="9"/>
      <c r="DJ42" s="153">
        <f t="shared" si="106"/>
        <v>504</v>
      </c>
      <c r="DK42" s="154"/>
      <c r="DL42" s="155"/>
      <c r="DM42" s="9"/>
      <c r="DN42" s="141">
        <f t="shared" si="107"/>
        <v>516</v>
      </c>
      <c r="DO42" s="142"/>
      <c r="DP42" s="143"/>
      <c r="DQ42" s="14"/>
      <c r="DR42" s="144">
        <f>[1]月次予算報告書!DR42</f>
        <v>509</v>
      </c>
      <c r="DS42" s="145"/>
      <c r="DT42" s="146"/>
      <c r="DU42" s="14"/>
      <c r="DV42" s="157">
        <f t="shared" si="88"/>
        <v>-7</v>
      </c>
      <c r="DW42" s="158"/>
      <c r="DX42" s="159"/>
      <c r="DY42" s="160">
        <f t="shared" si="89"/>
        <v>-1.4E-2</v>
      </c>
      <c r="DZ42" s="161"/>
      <c r="EA42" s="21" t="str">
        <f t="shared" si="90"/>
        <v/>
      </c>
      <c r="EB42" s="162">
        <f t="shared" si="91"/>
        <v>1.4E-2</v>
      </c>
      <c r="EC42" s="163"/>
    </row>
    <row r="43" spans="2:133" ht="14.25" thickBot="1">
      <c r="B43" s="148"/>
      <c r="C43" s="16">
        <v>20</v>
      </c>
      <c r="D43" s="50" t="s">
        <v>117</v>
      </c>
      <c r="E43" s="51"/>
      <c r="F43" s="51"/>
      <c r="G43" s="51"/>
      <c r="H43" s="51"/>
      <c r="I43" s="51"/>
      <c r="J43" s="51"/>
      <c r="K43" s="51"/>
      <c r="L43" s="52"/>
      <c r="M43" s="17" t="s">
        <v>100</v>
      </c>
      <c r="N43" s="19" t="s">
        <v>93</v>
      </c>
      <c r="O43" s="19" t="s">
        <v>94</v>
      </c>
      <c r="Q43" s="153">
        <f>SUM(Q39:S42)+Q33</f>
        <v>2098</v>
      </c>
      <c r="R43" s="154"/>
      <c r="S43" s="155"/>
      <c r="T43" s="9"/>
      <c r="U43" s="153">
        <f>SUM(U39:W42)+U33</f>
        <v>356</v>
      </c>
      <c r="V43" s="154"/>
      <c r="W43" s="155"/>
      <c r="X43" s="153">
        <f>SUM(X39:Z42)+X33</f>
        <v>357</v>
      </c>
      <c r="Y43" s="154"/>
      <c r="Z43" s="155"/>
      <c r="AA43" s="141">
        <f>SUM(AA39:AC42)+AA33</f>
        <v>357</v>
      </c>
      <c r="AB43" s="142"/>
      <c r="AC43" s="143"/>
      <c r="AD43" s="141">
        <f>SUM(AD39:AF42)+AD33</f>
        <v>1070</v>
      </c>
      <c r="AE43" s="142"/>
      <c r="AF43" s="143"/>
      <c r="AG43" s="20"/>
      <c r="AH43" s="141">
        <f>SUM(AH39:AJ42)+AH33</f>
        <v>358</v>
      </c>
      <c r="AI43" s="142"/>
      <c r="AJ43" s="143"/>
      <c r="AK43" s="141">
        <f>SUM(AK39:AM42)+AK33</f>
        <v>359</v>
      </c>
      <c r="AL43" s="142"/>
      <c r="AM43" s="143"/>
      <c r="AN43" s="141">
        <f>SUM(AN39:AP42)+AN33</f>
        <v>360</v>
      </c>
      <c r="AO43" s="142"/>
      <c r="AP43" s="143"/>
      <c r="AQ43" s="141">
        <f>SUM(AQ39:AS42)+AQ33</f>
        <v>1077</v>
      </c>
      <c r="AR43" s="142"/>
      <c r="AS43" s="143"/>
      <c r="AT43" s="20"/>
      <c r="AU43" s="141">
        <f>SUM(AU39:AW42)+AU33</f>
        <v>2147</v>
      </c>
      <c r="AV43" s="142"/>
      <c r="AW43" s="143"/>
      <c r="AX43" s="9"/>
      <c r="AY43" s="157">
        <f>SUM(AY39:BA42)+AY33</f>
        <v>2098</v>
      </c>
      <c r="AZ43" s="158"/>
      <c r="BA43" s="159"/>
      <c r="BB43" s="9"/>
      <c r="BC43" s="157">
        <f t="shared" si="77"/>
        <v>-49</v>
      </c>
      <c r="BD43" s="158"/>
      <c r="BE43" s="159"/>
      <c r="BF43" s="160">
        <f t="shared" si="78"/>
        <v>-2.3E-2</v>
      </c>
      <c r="BG43" s="161"/>
      <c r="BH43" s="21" t="str">
        <f t="shared" si="79"/>
        <v/>
      </c>
      <c r="BI43" s="164">
        <f t="shared" si="80"/>
        <v>2.3E-2</v>
      </c>
      <c r="BJ43" s="165"/>
      <c r="BK43" s="9"/>
      <c r="BL43" s="153">
        <f>SUM(BL39:BN42)+BL33</f>
        <v>2084</v>
      </c>
      <c r="BM43" s="154"/>
      <c r="BN43" s="155"/>
      <c r="BO43" s="9"/>
      <c r="BP43" s="141">
        <f>SUM(BP39:BR42)+BP33</f>
        <v>361</v>
      </c>
      <c r="BQ43" s="142"/>
      <c r="BR43" s="143"/>
      <c r="BS43" s="141">
        <f>SUM(BS39:BU42)+BS33</f>
        <v>362</v>
      </c>
      <c r="BT43" s="142"/>
      <c r="BU43" s="143"/>
      <c r="BV43" s="141">
        <f>SUM(BV39:BX42)+BV33</f>
        <v>363</v>
      </c>
      <c r="BW43" s="142"/>
      <c r="BX43" s="143"/>
      <c r="BY43" s="141">
        <f>SUM(BY39:CA42)+BY33</f>
        <v>1086</v>
      </c>
      <c r="BZ43" s="142"/>
      <c r="CA43" s="143"/>
      <c r="CB43" s="141">
        <f>SUM(CB39:CD42)+CB33</f>
        <v>3233</v>
      </c>
      <c r="CC43" s="142"/>
      <c r="CD43" s="143"/>
      <c r="CE43" s="22"/>
      <c r="CF43" s="141">
        <f>SUM(CF39:CH42)+CF33</f>
        <v>364</v>
      </c>
      <c r="CG43" s="142"/>
      <c r="CH43" s="143"/>
      <c r="CI43" s="141">
        <f>SUM(CI39:CK42)+CI33</f>
        <v>365</v>
      </c>
      <c r="CJ43" s="142"/>
      <c r="CK43" s="143"/>
      <c r="CL43" s="141">
        <f>SUM(CL39:CN42)+CL33</f>
        <v>366</v>
      </c>
      <c r="CM43" s="142"/>
      <c r="CN43" s="143"/>
      <c r="CO43" s="141">
        <f>SUM(CO39:CQ42)+CO33</f>
        <v>1095</v>
      </c>
      <c r="CP43" s="142"/>
      <c r="CQ43" s="143"/>
      <c r="CR43" s="22"/>
      <c r="CS43" s="141">
        <f>SUM(CS39:CU42)+CS33</f>
        <v>2181</v>
      </c>
      <c r="CT43" s="142"/>
      <c r="CU43" s="143"/>
      <c r="CV43" s="14"/>
      <c r="CW43" s="157">
        <f>SUM(CW39:CY42)+CW33</f>
        <v>2187</v>
      </c>
      <c r="CX43" s="158"/>
      <c r="CY43" s="159"/>
      <c r="CZ43" s="14"/>
      <c r="DA43" s="172">
        <f t="shared" si="94"/>
        <v>6</v>
      </c>
      <c r="DB43" s="173"/>
      <c r="DC43" s="174"/>
      <c r="DD43" s="160">
        <f t="shared" si="95"/>
        <v>3.0000000000000001E-3</v>
      </c>
      <c r="DE43" s="161"/>
      <c r="DF43" s="21" t="str">
        <f t="shared" si="85"/>
        <v/>
      </c>
      <c r="DG43" s="164">
        <f t="shared" si="86"/>
        <v>4.7E-2</v>
      </c>
      <c r="DH43" s="165"/>
      <c r="DI43" s="9"/>
      <c r="DJ43" s="153">
        <f>SUM(DJ39:DL42)+DJ33</f>
        <v>4182</v>
      </c>
      <c r="DK43" s="154"/>
      <c r="DL43" s="155"/>
      <c r="DM43" s="9"/>
      <c r="DN43" s="141">
        <f>SUM(DN39:DP42)+DN33</f>
        <v>4328</v>
      </c>
      <c r="DO43" s="142"/>
      <c r="DP43" s="143"/>
      <c r="DQ43" s="14"/>
      <c r="DR43" s="157">
        <f t="shared" ref="DR43" si="108">+AU43+BL43</f>
        <v>4231</v>
      </c>
      <c r="DS43" s="158"/>
      <c r="DT43" s="159"/>
      <c r="DU43" s="14"/>
      <c r="DV43" s="157">
        <f t="shared" si="88"/>
        <v>-97</v>
      </c>
      <c r="DW43" s="158"/>
      <c r="DX43" s="159"/>
      <c r="DY43" s="160">
        <f t="shared" si="89"/>
        <v>-2.3E-2</v>
      </c>
      <c r="DZ43" s="161"/>
      <c r="EA43" s="21" t="str">
        <f t="shared" si="90"/>
        <v/>
      </c>
      <c r="EB43" s="162">
        <f t="shared" si="91"/>
        <v>2.1999999999999999E-2</v>
      </c>
      <c r="EC43" s="163"/>
    </row>
    <row r="44" spans="2:133" ht="14.25" thickBot="1">
      <c r="B44" s="148"/>
      <c r="C44" s="16">
        <v>21</v>
      </c>
      <c r="D44" s="97" t="s">
        <v>118</v>
      </c>
      <c r="E44" s="98"/>
      <c r="F44" s="98"/>
      <c r="G44" s="98"/>
      <c r="H44" s="98"/>
      <c r="I44" s="98"/>
      <c r="J44" s="98"/>
      <c r="K44" s="98"/>
      <c r="L44" s="99"/>
      <c r="M44" s="17" t="s">
        <v>92</v>
      </c>
      <c r="N44" s="19" t="s">
        <v>93</v>
      </c>
      <c r="O44" s="19" t="s">
        <v>94</v>
      </c>
      <c r="Q44" s="153">
        <f>+Q29-Q43</f>
        <v>1982</v>
      </c>
      <c r="R44" s="154"/>
      <c r="S44" s="155"/>
      <c r="T44" s="9"/>
      <c r="U44" s="153">
        <f>+U29-U43</f>
        <v>264</v>
      </c>
      <c r="V44" s="154"/>
      <c r="W44" s="155"/>
      <c r="X44" s="153">
        <f>+X29-X43</f>
        <v>243</v>
      </c>
      <c r="Y44" s="154"/>
      <c r="Z44" s="155"/>
      <c r="AA44" s="141">
        <f>+AA29-AA43</f>
        <v>363</v>
      </c>
      <c r="AB44" s="142"/>
      <c r="AC44" s="143"/>
      <c r="AD44" s="141">
        <f>+AD29-AD43</f>
        <v>870</v>
      </c>
      <c r="AE44" s="142"/>
      <c r="AF44" s="143"/>
      <c r="AG44" s="20"/>
      <c r="AH44" s="141">
        <f>+AH29-AH43</f>
        <v>362</v>
      </c>
      <c r="AI44" s="142"/>
      <c r="AJ44" s="143"/>
      <c r="AK44" s="141">
        <f>+AK29-AK43</f>
        <v>361</v>
      </c>
      <c r="AL44" s="142"/>
      <c r="AM44" s="143"/>
      <c r="AN44" s="141">
        <f>+AN29-AN43</f>
        <v>360</v>
      </c>
      <c r="AO44" s="142"/>
      <c r="AP44" s="143"/>
      <c r="AQ44" s="141">
        <f>+AQ29-AQ43</f>
        <v>1083</v>
      </c>
      <c r="AR44" s="142"/>
      <c r="AS44" s="143"/>
      <c r="AT44" s="20"/>
      <c r="AU44" s="166">
        <f>+AU29-AU43</f>
        <v>1953</v>
      </c>
      <c r="AV44" s="167"/>
      <c r="AW44" s="168"/>
      <c r="AX44" s="9"/>
      <c r="AY44" s="169">
        <f>+AY29-AY43</f>
        <v>1982</v>
      </c>
      <c r="AZ44" s="170"/>
      <c r="BA44" s="171"/>
      <c r="BB44" s="9"/>
      <c r="BC44" s="157">
        <f t="shared" si="77"/>
        <v>-29</v>
      </c>
      <c r="BD44" s="158"/>
      <c r="BE44" s="159"/>
      <c r="BF44" s="160">
        <f t="shared" si="78"/>
        <v>-1.4999999999999999E-2</v>
      </c>
      <c r="BG44" s="161"/>
      <c r="BH44" s="21" t="str">
        <f t="shared" si="79"/>
        <v/>
      </c>
      <c r="BI44" s="164">
        <f t="shared" si="80"/>
        <v>-1.4999999999999999E-2</v>
      </c>
      <c r="BJ44" s="165"/>
      <c r="BK44" s="9"/>
      <c r="BL44" s="153">
        <f>+BL29-BL43</f>
        <v>2236</v>
      </c>
      <c r="BM44" s="154"/>
      <c r="BN44" s="155"/>
      <c r="BO44" s="9"/>
      <c r="BP44" s="141">
        <f>+BP29-BP43</f>
        <v>509</v>
      </c>
      <c r="BQ44" s="142"/>
      <c r="BR44" s="143"/>
      <c r="BS44" s="141">
        <f>+BS29-BS43</f>
        <v>508</v>
      </c>
      <c r="BT44" s="142"/>
      <c r="BU44" s="143"/>
      <c r="BV44" s="141">
        <f>+BV29-BV43</f>
        <v>357</v>
      </c>
      <c r="BW44" s="142"/>
      <c r="BX44" s="143"/>
      <c r="BY44" s="141">
        <f>+BY29-BY43</f>
        <v>1374</v>
      </c>
      <c r="BZ44" s="142"/>
      <c r="CA44" s="143"/>
      <c r="CB44" s="141">
        <f>+CB29-CB43</f>
        <v>3327</v>
      </c>
      <c r="CC44" s="142"/>
      <c r="CD44" s="143"/>
      <c r="CE44" s="22"/>
      <c r="CF44" s="141">
        <f>+CF29-CF43</f>
        <v>356</v>
      </c>
      <c r="CG44" s="142"/>
      <c r="CH44" s="143"/>
      <c r="CI44" s="141">
        <f>+CI29-CI43</f>
        <v>355</v>
      </c>
      <c r="CJ44" s="142"/>
      <c r="CK44" s="143"/>
      <c r="CL44" s="141">
        <f>+CL29-CL43</f>
        <v>354</v>
      </c>
      <c r="CM44" s="142"/>
      <c r="CN44" s="143"/>
      <c r="CO44" s="141">
        <f>+CO29-CO43</f>
        <v>1065</v>
      </c>
      <c r="CP44" s="142"/>
      <c r="CQ44" s="143"/>
      <c r="CR44" s="22"/>
      <c r="CS44" s="166">
        <f>+CS29-CS43</f>
        <v>2439</v>
      </c>
      <c r="CT44" s="167"/>
      <c r="CU44" s="168"/>
      <c r="CV44" s="14"/>
      <c r="CW44" s="169">
        <v>2490</v>
      </c>
      <c r="CX44" s="170"/>
      <c r="CY44" s="171"/>
      <c r="CZ44" s="14"/>
      <c r="DA44" s="172">
        <f t="shared" si="94"/>
        <v>-51</v>
      </c>
      <c r="DB44" s="173"/>
      <c r="DC44" s="174"/>
      <c r="DD44" s="160">
        <f t="shared" si="95"/>
        <v>-0.02</v>
      </c>
      <c r="DE44" s="161"/>
      <c r="DF44" s="21" t="str">
        <f t="shared" si="85"/>
        <v/>
      </c>
      <c r="DG44" s="164">
        <f t="shared" si="86"/>
        <v>9.0999999999999998E-2</v>
      </c>
      <c r="DH44" s="165"/>
      <c r="DI44" s="9"/>
      <c r="DJ44" s="153">
        <f>+DJ29-DJ43</f>
        <v>4218</v>
      </c>
      <c r="DK44" s="154"/>
      <c r="DL44" s="155"/>
      <c r="DM44" s="9"/>
      <c r="DN44" s="166">
        <f>+DN29-DN43</f>
        <v>4392</v>
      </c>
      <c r="DO44" s="167"/>
      <c r="DP44" s="168"/>
      <c r="DQ44" s="14"/>
      <c r="DR44" s="157">
        <f>+DR29-DR43</f>
        <v>4189</v>
      </c>
      <c r="DS44" s="158"/>
      <c r="DT44" s="159"/>
      <c r="DU44" s="14"/>
      <c r="DV44" s="157">
        <f t="shared" si="88"/>
        <v>203</v>
      </c>
      <c r="DW44" s="158"/>
      <c r="DX44" s="159"/>
      <c r="DY44" s="160">
        <f t="shared" si="89"/>
        <v>4.8000000000000001E-2</v>
      </c>
      <c r="DZ44" s="161"/>
      <c r="EA44" s="21" t="str">
        <f t="shared" si="90"/>
        <v/>
      </c>
      <c r="EB44" s="162">
        <f t="shared" si="91"/>
        <v>4.5999999999999999E-2</v>
      </c>
      <c r="EC44" s="163"/>
    </row>
    <row r="45" spans="2:133" ht="14.25" thickBot="1">
      <c r="B45" s="148"/>
      <c r="C45" s="16">
        <v>22</v>
      </c>
      <c r="D45" s="178" t="s">
        <v>119</v>
      </c>
      <c r="E45" s="179"/>
      <c r="F45" s="179"/>
      <c r="G45" s="179"/>
      <c r="H45" s="179"/>
      <c r="I45" s="179"/>
      <c r="J45" s="179"/>
      <c r="K45" s="179"/>
      <c r="L45" s="180"/>
      <c r="M45" s="17" t="s">
        <v>100</v>
      </c>
      <c r="N45" s="19" t="s">
        <v>93</v>
      </c>
      <c r="O45" s="19" t="s">
        <v>94</v>
      </c>
      <c r="Q45" s="150">
        <f>[1]月次予算報告書!AY45</f>
        <v>181</v>
      </c>
      <c r="R45" s="151"/>
      <c r="S45" s="152"/>
      <c r="T45" s="9"/>
      <c r="U45" s="153">
        <v>31</v>
      </c>
      <c r="V45" s="154"/>
      <c r="W45" s="155"/>
      <c r="X45" s="153">
        <v>31</v>
      </c>
      <c r="Y45" s="154"/>
      <c r="Z45" s="155"/>
      <c r="AA45" s="141">
        <v>31</v>
      </c>
      <c r="AB45" s="142"/>
      <c r="AC45" s="143"/>
      <c r="AD45" s="141">
        <f t="shared" ref="AD45" si="109">SUM(U45:AC45)</f>
        <v>93</v>
      </c>
      <c r="AE45" s="142"/>
      <c r="AF45" s="143"/>
      <c r="AG45" s="20"/>
      <c r="AH45" s="141">
        <v>31</v>
      </c>
      <c r="AI45" s="142"/>
      <c r="AJ45" s="143"/>
      <c r="AK45" s="141">
        <v>31</v>
      </c>
      <c r="AL45" s="142"/>
      <c r="AM45" s="143"/>
      <c r="AN45" s="141">
        <v>31</v>
      </c>
      <c r="AO45" s="142"/>
      <c r="AP45" s="143"/>
      <c r="AQ45" s="141">
        <f t="shared" ref="AQ45" si="110">SUM(AH45:AP45)</f>
        <v>93</v>
      </c>
      <c r="AR45" s="142"/>
      <c r="AS45" s="143"/>
      <c r="AT45" s="20"/>
      <c r="AU45" s="141">
        <f t="shared" ref="AU45" si="111">+AD45+AQ45</f>
        <v>186</v>
      </c>
      <c r="AV45" s="142"/>
      <c r="AW45" s="143"/>
      <c r="AX45" s="9"/>
      <c r="AY45" s="144">
        <f>[1]月次予算報告書!AY45</f>
        <v>181</v>
      </c>
      <c r="AZ45" s="145"/>
      <c r="BA45" s="146"/>
      <c r="BB45" s="9"/>
      <c r="BC45" s="157">
        <f t="shared" si="77"/>
        <v>-5</v>
      </c>
      <c r="BD45" s="158"/>
      <c r="BE45" s="159"/>
      <c r="BF45" s="160">
        <f t="shared" si="78"/>
        <v>-2.8000000000000001E-2</v>
      </c>
      <c r="BG45" s="161"/>
      <c r="BH45" s="21" t="str">
        <f t="shared" si="79"/>
        <v/>
      </c>
      <c r="BI45" s="164">
        <f t="shared" si="80"/>
        <v>2.8000000000000001E-2</v>
      </c>
      <c r="BJ45" s="165"/>
      <c r="BK45" s="9"/>
      <c r="BL45" s="153">
        <v>180</v>
      </c>
      <c r="BM45" s="154"/>
      <c r="BN45" s="155"/>
      <c r="BO45" s="9"/>
      <c r="BP45" s="141">
        <v>31</v>
      </c>
      <c r="BQ45" s="142"/>
      <c r="BR45" s="143"/>
      <c r="BS45" s="141">
        <v>31</v>
      </c>
      <c r="BT45" s="142"/>
      <c r="BU45" s="143"/>
      <c r="BV45" s="141">
        <v>31</v>
      </c>
      <c r="BW45" s="142"/>
      <c r="BX45" s="143"/>
      <c r="BY45" s="141">
        <f t="shared" ref="BY45" si="112">SUM(BP45:BX45)</f>
        <v>93</v>
      </c>
      <c r="BZ45" s="142"/>
      <c r="CA45" s="143"/>
      <c r="CB45" s="141">
        <f t="shared" ref="CB45" si="113">+AU45+BY45</f>
        <v>279</v>
      </c>
      <c r="CC45" s="142"/>
      <c r="CD45" s="143"/>
      <c r="CE45" s="22"/>
      <c r="CF45" s="141">
        <v>31</v>
      </c>
      <c r="CG45" s="142"/>
      <c r="CH45" s="143"/>
      <c r="CI45" s="141">
        <v>31</v>
      </c>
      <c r="CJ45" s="142"/>
      <c r="CK45" s="143"/>
      <c r="CL45" s="141">
        <v>31</v>
      </c>
      <c r="CM45" s="142"/>
      <c r="CN45" s="143"/>
      <c r="CO45" s="141">
        <f t="shared" ref="CO45" si="114">SUM(CF45:CN45)</f>
        <v>93</v>
      </c>
      <c r="CP45" s="142"/>
      <c r="CQ45" s="143"/>
      <c r="CR45" s="22"/>
      <c r="CS45" s="141">
        <f t="shared" ref="CS45" si="115">+BY45+CO45</f>
        <v>186</v>
      </c>
      <c r="CT45" s="142"/>
      <c r="CU45" s="143"/>
      <c r="CV45" s="14"/>
      <c r="CW45" s="144">
        <f>[1]月次予算報告書!CS45</f>
        <v>186</v>
      </c>
      <c r="CX45" s="145"/>
      <c r="CY45" s="146"/>
      <c r="CZ45" s="14"/>
      <c r="DA45" s="172">
        <f t="shared" si="94"/>
        <v>0</v>
      </c>
      <c r="DB45" s="173"/>
      <c r="DC45" s="174"/>
      <c r="DD45" s="160">
        <f t="shared" si="95"/>
        <v>0</v>
      </c>
      <c r="DE45" s="161"/>
      <c r="DF45" s="21" t="str">
        <f t="shared" si="85"/>
        <v/>
      </c>
      <c r="DG45" s="164">
        <f t="shared" si="86"/>
        <v>3.3000000000000002E-2</v>
      </c>
      <c r="DH45" s="165"/>
      <c r="DI45" s="9"/>
      <c r="DJ45" s="153">
        <f t="shared" ref="DJ45" si="116">+Q45+BL45</f>
        <v>361</v>
      </c>
      <c r="DK45" s="154"/>
      <c r="DL45" s="155"/>
      <c r="DM45" s="9"/>
      <c r="DN45" s="141">
        <f t="shared" ref="DN45" si="117">+AU45+CS45</f>
        <v>372</v>
      </c>
      <c r="DO45" s="142"/>
      <c r="DP45" s="143"/>
      <c r="DQ45" s="14"/>
      <c r="DR45" s="144">
        <f>[1]月次予算報告書!DR45</f>
        <v>366</v>
      </c>
      <c r="DS45" s="145"/>
      <c r="DT45" s="146"/>
      <c r="DU45" s="14"/>
      <c r="DV45" s="157">
        <f t="shared" si="88"/>
        <v>-6</v>
      </c>
      <c r="DW45" s="158"/>
      <c r="DX45" s="159"/>
      <c r="DY45" s="160">
        <f t="shared" si="89"/>
        <v>-1.6E-2</v>
      </c>
      <c r="DZ45" s="161"/>
      <c r="EA45" s="21" t="str">
        <f t="shared" si="90"/>
        <v/>
      </c>
      <c r="EB45" s="162">
        <f t="shared" si="91"/>
        <v>1.6E-2</v>
      </c>
      <c r="EC45" s="163"/>
    </row>
    <row r="46" spans="2:133" ht="14.25" thickBot="1">
      <c r="B46" s="148"/>
      <c r="C46" s="16">
        <v>23</v>
      </c>
      <c r="D46" s="97" t="s">
        <v>120</v>
      </c>
      <c r="E46" s="98"/>
      <c r="F46" s="98"/>
      <c r="G46" s="98"/>
      <c r="H46" s="98"/>
      <c r="I46" s="98"/>
      <c r="J46" s="98"/>
      <c r="K46" s="98"/>
      <c r="L46" s="99"/>
      <c r="M46" s="17" t="s">
        <v>92</v>
      </c>
      <c r="N46" s="19" t="s">
        <v>93</v>
      </c>
      <c r="O46" s="19" t="s">
        <v>94</v>
      </c>
      <c r="Q46" s="153">
        <f>+Q44-Q45</f>
        <v>1801</v>
      </c>
      <c r="R46" s="154"/>
      <c r="S46" s="155"/>
      <c r="T46" s="9"/>
      <c r="U46" s="153">
        <f>+U44-U45</f>
        <v>233</v>
      </c>
      <c r="V46" s="154"/>
      <c r="W46" s="155"/>
      <c r="X46" s="153">
        <f>+X44-X45</f>
        <v>212</v>
      </c>
      <c r="Y46" s="154"/>
      <c r="Z46" s="155"/>
      <c r="AA46" s="141">
        <f>+AA44-AA45</f>
        <v>332</v>
      </c>
      <c r="AB46" s="142"/>
      <c r="AC46" s="143"/>
      <c r="AD46" s="141">
        <f>+AD44-AD45</f>
        <v>777</v>
      </c>
      <c r="AE46" s="142"/>
      <c r="AF46" s="143"/>
      <c r="AG46" s="20"/>
      <c r="AH46" s="141">
        <f>+AH44-AH45</f>
        <v>331</v>
      </c>
      <c r="AI46" s="142"/>
      <c r="AJ46" s="143"/>
      <c r="AK46" s="141">
        <f>+AK44-AK45</f>
        <v>330</v>
      </c>
      <c r="AL46" s="142"/>
      <c r="AM46" s="143"/>
      <c r="AN46" s="141">
        <f>+AN44-AN45</f>
        <v>329</v>
      </c>
      <c r="AO46" s="142"/>
      <c r="AP46" s="143"/>
      <c r="AQ46" s="141">
        <f>+AQ44-AQ45</f>
        <v>990</v>
      </c>
      <c r="AR46" s="142"/>
      <c r="AS46" s="143"/>
      <c r="AT46" s="20"/>
      <c r="AU46" s="166">
        <f>+AU44-AU45</f>
        <v>1767</v>
      </c>
      <c r="AV46" s="167"/>
      <c r="AW46" s="168"/>
      <c r="AX46" s="9"/>
      <c r="AY46" s="169">
        <f>+AY44-AY45</f>
        <v>1801</v>
      </c>
      <c r="AZ46" s="170"/>
      <c r="BA46" s="171"/>
      <c r="BB46" s="9"/>
      <c r="BC46" s="157">
        <f t="shared" si="77"/>
        <v>-34</v>
      </c>
      <c r="BD46" s="158"/>
      <c r="BE46" s="159"/>
      <c r="BF46" s="160">
        <f t="shared" si="78"/>
        <v>-1.9E-2</v>
      </c>
      <c r="BG46" s="161"/>
      <c r="BH46" s="21" t="str">
        <f t="shared" si="79"/>
        <v/>
      </c>
      <c r="BI46" s="164">
        <f t="shared" si="80"/>
        <v>-1.9E-2</v>
      </c>
      <c r="BJ46" s="165"/>
      <c r="BK46" s="9"/>
      <c r="BL46" s="153">
        <f>+BL44-BL45</f>
        <v>2056</v>
      </c>
      <c r="BM46" s="154"/>
      <c r="BN46" s="155"/>
      <c r="BO46" s="9"/>
      <c r="BP46" s="141">
        <f>+BP44-BP45</f>
        <v>478</v>
      </c>
      <c r="BQ46" s="142"/>
      <c r="BR46" s="143"/>
      <c r="BS46" s="141">
        <f>+BS44-BS45</f>
        <v>477</v>
      </c>
      <c r="BT46" s="142"/>
      <c r="BU46" s="143"/>
      <c r="BV46" s="141">
        <f>+BV44-BV45</f>
        <v>326</v>
      </c>
      <c r="BW46" s="142"/>
      <c r="BX46" s="143"/>
      <c r="BY46" s="141">
        <f>+BY44-BY45</f>
        <v>1281</v>
      </c>
      <c r="BZ46" s="142"/>
      <c r="CA46" s="143"/>
      <c r="CB46" s="141">
        <f>+CB44-CB45</f>
        <v>3048</v>
      </c>
      <c r="CC46" s="142"/>
      <c r="CD46" s="143"/>
      <c r="CE46" s="22"/>
      <c r="CF46" s="141">
        <f>+CF44-CF45</f>
        <v>325</v>
      </c>
      <c r="CG46" s="142"/>
      <c r="CH46" s="143"/>
      <c r="CI46" s="141">
        <f>+CI44-CI45</f>
        <v>324</v>
      </c>
      <c r="CJ46" s="142"/>
      <c r="CK46" s="143"/>
      <c r="CL46" s="141">
        <f>+CL44-CL45</f>
        <v>323</v>
      </c>
      <c r="CM46" s="142"/>
      <c r="CN46" s="143"/>
      <c r="CO46" s="141">
        <f>+CO44-CO45</f>
        <v>972</v>
      </c>
      <c r="CP46" s="142"/>
      <c r="CQ46" s="143"/>
      <c r="CR46" s="22"/>
      <c r="CS46" s="166">
        <f>+CS44-CS45</f>
        <v>2253</v>
      </c>
      <c r="CT46" s="167"/>
      <c r="CU46" s="168"/>
      <c r="CV46" s="14"/>
      <c r="CW46" s="169">
        <f>+CW44-CW45</f>
        <v>2304</v>
      </c>
      <c r="CX46" s="170"/>
      <c r="CY46" s="171"/>
      <c r="CZ46" s="14"/>
      <c r="DA46" s="172">
        <f t="shared" si="94"/>
        <v>-51</v>
      </c>
      <c r="DB46" s="173"/>
      <c r="DC46" s="174"/>
      <c r="DD46" s="160">
        <f t="shared" si="95"/>
        <v>-2.1999999999999999E-2</v>
      </c>
      <c r="DE46" s="161"/>
      <c r="DF46" s="21" t="str">
        <f t="shared" si="85"/>
        <v/>
      </c>
      <c r="DG46" s="164">
        <f t="shared" si="86"/>
        <v>9.6000000000000002E-2</v>
      </c>
      <c r="DH46" s="165"/>
      <c r="DI46" s="9"/>
      <c r="DJ46" s="153">
        <f>+DJ44-DJ45</f>
        <v>3857</v>
      </c>
      <c r="DK46" s="154"/>
      <c r="DL46" s="155"/>
      <c r="DM46" s="9"/>
      <c r="DN46" s="166">
        <f>+DN44-DN45</f>
        <v>4020</v>
      </c>
      <c r="DO46" s="167"/>
      <c r="DP46" s="168"/>
      <c r="DQ46" s="14"/>
      <c r="DR46" s="157">
        <f>+DR44-DR45</f>
        <v>3823</v>
      </c>
      <c r="DS46" s="158"/>
      <c r="DT46" s="159"/>
      <c r="DU46" s="14"/>
      <c r="DV46" s="157">
        <f t="shared" si="88"/>
        <v>197</v>
      </c>
      <c r="DW46" s="158"/>
      <c r="DX46" s="159"/>
      <c r="DY46" s="160">
        <f t="shared" si="89"/>
        <v>5.1999999999999998E-2</v>
      </c>
      <c r="DZ46" s="161"/>
      <c r="EA46" s="21" t="str">
        <f t="shared" si="90"/>
        <v>○</v>
      </c>
      <c r="EB46" s="162">
        <f t="shared" si="91"/>
        <v>4.9000000000000002E-2</v>
      </c>
      <c r="EC46" s="163"/>
    </row>
    <row r="47" spans="2:133" ht="14.25" thickBot="1">
      <c r="B47" s="148"/>
      <c r="C47" s="16">
        <v>24</v>
      </c>
      <c r="D47" s="97" t="s">
        <v>103</v>
      </c>
      <c r="E47" s="98"/>
      <c r="F47" s="98"/>
      <c r="G47" s="98"/>
      <c r="H47" s="98"/>
      <c r="I47" s="98"/>
      <c r="J47" s="98"/>
      <c r="K47" s="98"/>
      <c r="L47" s="99"/>
      <c r="M47" s="17" t="s">
        <v>92</v>
      </c>
      <c r="O47" s="19" t="s">
        <v>104</v>
      </c>
      <c r="Q47" s="44"/>
      <c r="R47" s="183">
        <f>IF(OR(Q$24=0,Q$24=""),"",ROUND(Q46/Q$24,3))</f>
        <v>0.28000000000000003</v>
      </c>
      <c r="S47" s="184"/>
      <c r="T47" s="9"/>
      <c r="U47" s="44"/>
      <c r="V47" s="183">
        <f>IF(OR(U$24=0,U$24=""),"",ROUND(U46/U$24,3))</f>
        <v>0.23300000000000001</v>
      </c>
      <c r="W47" s="184"/>
      <c r="X47" s="44"/>
      <c r="Y47" s="183">
        <f>IF(OR(X$24=0,X$24=""),"",ROUND(X46/X$24,3))</f>
        <v>0.216</v>
      </c>
      <c r="Z47" s="184"/>
      <c r="AA47" s="22"/>
      <c r="AB47" s="185">
        <f>IF(OR(AA$24=0,AA$24=""),"",ROUND(AA46/AA$24,3))</f>
        <v>0.30199999999999999</v>
      </c>
      <c r="AC47" s="186"/>
      <c r="AD47" s="22"/>
      <c r="AE47" s="185">
        <f>IF(OR(AD$24=0,AD$24=""),"",ROUND(AD46/AD$24,3))</f>
        <v>0.252</v>
      </c>
      <c r="AF47" s="186"/>
      <c r="AG47" s="20"/>
      <c r="AH47" s="22"/>
      <c r="AI47" s="185">
        <f>IF(OR(AH$24=0,AH$24=""),"",ROUND(AH46/AH$24,3))</f>
        <v>0.30099999999999999</v>
      </c>
      <c r="AJ47" s="186"/>
      <c r="AK47" s="22"/>
      <c r="AL47" s="185">
        <f>IF(OR(AK$24=0,AK$24=""),"",ROUND(AK46/AK$24,3))</f>
        <v>0.3</v>
      </c>
      <c r="AM47" s="186"/>
      <c r="AN47" s="22"/>
      <c r="AO47" s="185">
        <f>IF(OR(AN$24=0,AN$24=""),"",ROUND(AN46/AN$24,3))</f>
        <v>0.29899999999999999</v>
      </c>
      <c r="AP47" s="186"/>
      <c r="AQ47" s="22"/>
      <c r="AR47" s="185">
        <f>IF(OR(AQ$24=0,AQ$24=""),"",ROUND(AQ46/AQ$24,3))</f>
        <v>0.3</v>
      </c>
      <c r="AS47" s="186"/>
      <c r="AT47" s="20"/>
      <c r="AU47" s="22"/>
      <c r="AV47" s="187">
        <f>IF(OR(AU$24=0,AU$24=""),"",ROUND(AU46/AU$24,3))</f>
        <v>0.27700000000000002</v>
      </c>
      <c r="AW47" s="188"/>
      <c r="AX47" s="9"/>
      <c r="AY47" s="14"/>
      <c r="AZ47" s="189">
        <f>IF(OR(AY$24=0,AY$24=""),"",ROUND(AY46/AY$24,3))</f>
        <v>0.28000000000000003</v>
      </c>
      <c r="BA47" s="190"/>
      <c r="BB47" s="9"/>
      <c r="BC47" s="14"/>
      <c r="BD47" s="196">
        <f>IF(M47="貸",AV47-AZ47,IF(M47="借",AZ47-AV47,""))</f>
        <v>-3.0000000000000027E-3</v>
      </c>
      <c r="BE47" s="197"/>
      <c r="BF47" s="160" t="str">
        <f t="shared" si="78"/>
        <v/>
      </c>
      <c r="BG47" s="161"/>
      <c r="BH47" s="23" t="str">
        <f>IF(O47="","",IF(ABS(AV47-R47)&gt;=ROUND($DY$11/100,3),"○",IF(ABS(AV47-R47)&lt;ROUND($DY$11/100,3),"","")))</f>
        <v/>
      </c>
      <c r="BI47" s="181">
        <f>IF(OR(R47="",R47=0),"",ROUND(AV47-R47,3))</f>
        <v>-3.0000000000000001E-3</v>
      </c>
      <c r="BJ47" s="182"/>
      <c r="BK47" s="9"/>
      <c r="BL47" s="44"/>
      <c r="BM47" s="183">
        <f>IF(OR(BL$24=0,BL$24=""),"",ROUND(BL46/BL$24,3))</f>
        <v>0.315</v>
      </c>
      <c r="BN47" s="184"/>
      <c r="BO47" s="9"/>
      <c r="BP47" s="22"/>
      <c r="BQ47" s="185">
        <f>IF(OR(BP$24=0,BP$24=""),"",ROUND(BP46/BP$24,3))</f>
        <v>0.38200000000000001</v>
      </c>
      <c r="BR47" s="186"/>
      <c r="BS47" s="22"/>
      <c r="BT47" s="185">
        <f>IF(OR(BS$24=0,BS$24=""),"",ROUND(BS46/BS$24,3))</f>
        <v>0.38200000000000001</v>
      </c>
      <c r="BU47" s="186"/>
      <c r="BV47" s="22"/>
      <c r="BW47" s="185">
        <f>IF(OR(BV$24=0,BV$24=""),"",ROUND(BV46/BV$24,3))</f>
        <v>0.29599999999999999</v>
      </c>
      <c r="BX47" s="186"/>
      <c r="BY47" s="22"/>
      <c r="BZ47" s="185">
        <f>IF(OR(BY$24=0,BY$24=""),"",ROUND(BY46/BY$24,3))</f>
        <v>0.35599999999999998</v>
      </c>
      <c r="CA47" s="186"/>
      <c r="CB47" s="22"/>
      <c r="CC47" s="185">
        <f>IF(OR(CB$24=0,CB$24=""),"",ROUND(CB46/CB$24,3))</f>
        <v>0.30499999999999999</v>
      </c>
      <c r="CD47" s="186"/>
      <c r="CE47" s="22"/>
      <c r="CF47" s="22"/>
      <c r="CG47" s="185">
        <f>IF(OR(CF$24=0,CF$24=""),"",ROUND(CF46/CF$24,3))</f>
        <v>0.29499999999999998</v>
      </c>
      <c r="CH47" s="186"/>
      <c r="CI47" s="22"/>
      <c r="CJ47" s="185">
        <f>IF(OR(CI$24=0,CI$24=""),"",ROUND(CI46/CI$24,3))</f>
        <v>0.29499999999999998</v>
      </c>
      <c r="CK47" s="186"/>
      <c r="CL47" s="22"/>
      <c r="CM47" s="185">
        <f>IF(OR(CL$24=0,CL$24=""),"",ROUND(CL46/CL$24,3))</f>
        <v>0.29399999999999998</v>
      </c>
      <c r="CN47" s="186"/>
      <c r="CO47" s="22"/>
      <c r="CP47" s="185">
        <f>IF(OR(CO$24=0,CO$24=""),"",ROUND(CO46/CO$24,3))</f>
        <v>0.29499999999999998</v>
      </c>
      <c r="CQ47" s="186"/>
      <c r="CR47" s="22"/>
      <c r="CS47" s="22"/>
      <c r="CT47" s="187">
        <f>IF(OR(CS$24=0,CS$24=""),"",ROUND(CS46/CS$24,3))</f>
        <v>0.32700000000000001</v>
      </c>
      <c r="CU47" s="188"/>
      <c r="CV47" s="14"/>
      <c r="CW47" s="14"/>
      <c r="CX47" s="189">
        <f>IF(OR(CW$24=0,CW$24=""),"",ROUND(CW46/CW$24,3))</f>
        <v>0.29699999999999999</v>
      </c>
      <c r="CY47" s="190"/>
      <c r="CZ47" s="14"/>
      <c r="DA47" s="14"/>
      <c r="DB47" s="191">
        <f>IF($M47="貸",CT47-CX47,IF($M47="借",CX47-CT47,""))</f>
        <v>3.0000000000000027E-2</v>
      </c>
      <c r="DC47" s="192"/>
      <c r="DD47" s="14"/>
      <c r="DE47" s="9"/>
      <c r="DF47" s="23" t="str">
        <f>IF(BM47="","",IF(ABS(CT47-BM47)&gt;=ROUND($DY$11/100,3),"○",IF(ABS(CT47-BM47)&lt;ROUND($DY$11/100,3),"","")))</f>
        <v/>
      </c>
      <c r="DG47" s="181">
        <f>IF(OR(BM47="",BM47=0),"",ROUND(CT47-BM47,3))</f>
        <v>1.2E-2</v>
      </c>
      <c r="DH47" s="182"/>
      <c r="DI47" s="9"/>
      <c r="DJ47" s="44"/>
      <c r="DK47" s="183">
        <f>IF(OR(DJ$24=0,DJ$24=""),"",ROUND(DJ46/DJ$24,3))</f>
        <v>0.29799999999999999</v>
      </c>
      <c r="DL47" s="184"/>
      <c r="DM47" s="9"/>
      <c r="DN47" s="22"/>
      <c r="DO47" s="187">
        <f>IF(OR(DN$24=0,DN$24=""),"",ROUND(DN46/DN$24,3))</f>
        <v>0.30299999999999999</v>
      </c>
      <c r="DP47" s="188"/>
      <c r="DQ47" s="14"/>
      <c r="DR47" s="14"/>
      <c r="DS47" s="191">
        <f>IF(OR(DR$24=0,DR$24=""),"",ROUND(DR46/DR$24,3))</f>
        <v>0.29599999999999999</v>
      </c>
      <c r="DT47" s="192"/>
      <c r="DU47" s="14"/>
      <c r="DV47" s="14"/>
      <c r="DW47" s="191">
        <f>IF($M47="貸",DO47-DS47,IF($M47="借",DS47-DO47,""))</f>
        <v>7.0000000000000062E-3</v>
      </c>
      <c r="DX47" s="192"/>
      <c r="DY47" s="14"/>
      <c r="DZ47" s="9"/>
      <c r="EA47" s="21" t="str">
        <f>IF(DW47="","",IF(ABS(DW47)&gt;=ROUND($DY$11/100,3),"○",IF(ABS(DW47)&lt;ROUND($DY$11/100,3),"","")))</f>
        <v/>
      </c>
      <c r="EB47" s="162">
        <f>DO47-DK47</f>
        <v>5.0000000000000044E-3</v>
      </c>
      <c r="EC47" s="163"/>
    </row>
    <row r="48" spans="2:133" ht="14.25" thickBot="1">
      <c r="B48" s="148"/>
      <c r="C48" s="16">
        <v>25</v>
      </c>
      <c r="D48" s="178" t="s">
        <v>121</v>
      </c>
      <c r="E48" s="179"/>
      <c r="F48" s="179"/>
      <c r="G48" s="179"/>
      <c r="H48" s="179"/>
      <c r="I48" s="179"/>
      <c r="J48" s="179"/>
      <c r="K48" s="179"/>
      <c r="L48" s="180"/>
      <c r="M48" s="17" t="s">
        <v>100</v>
      </c>
      <c r="N48" s="19" t="s">
        <v>93</v>
      </c>
      <c r="O48" s="19" t="s">
        <v>94</v>
      </c>
      <c r="Q48" s="150">
        <f>[1]月次予算報告書!AY48</f>
        <v>-105</v>
      </c>
      <c r="R48" s="151"/>
      <c r="S48" s="152"/>
      <c r="T48" s="9"/>
      <c r="U48" s="153">
        <v>-18</v>
      </c>
      <c r="V48" s="154"/>
      <c r="W48" s="155"/>
      <c r="X48" s="153">
        <v>-18</v>
      </c>
      <c r="Y48" s="154"/>
      <c r="Z48" s="155"/>
      <c r="AA48" s="141">
        <v>-18</v>
      </c>
      <c r="AB48" s="142"/>
      <c r="AC48" s="143"/>
      <c r="AD48" s="141">
        <f t="shared" ref="AD48" si="118">SUM(U48:AC48)</f>
        <v>-54</v>
      </c>
      <c r="AE48" s="142"/>
      <c r="AF48" s="143"/>
      <c r="AG48" s="20"/>
      <c r="AH48" s="141">
        <v>-18</v>
      </c>
      <c r="AI48" s="142"/>
      <c r="AJ48" s="143"/>
      <c r="AK48" s="141">
        <v>-18</v>
      </c>
      <c r="AL48" s="142"/>
      <c r="AM48" s="143"/>
      <c r="AN48" s="141">
        <v>-18</v>
      </c>
      <c r="AO48" s="142"/>
      <c r="AP48" s="143"/>
      <c r="AQ48" s="141">
        <f t="shared" ref="AQ48" si="119">SUM(AH48:AP48)</f>
        <v>-54</v>
      </c>
      <c r="AR48" s="142"/>
      <c r="AS48" s="143"/>
      <c r="AT48" s="20"/>
      <c r="AU48" s="141">
        <f t="shared" ref="AU48" si="120">+AD48+AQ48</f>
        <v>-108</v>
      </c>
      <c r="AV48" s="142"/>
      <c r="AW48" s="143"/>
      <c r="AX48" s="9"/>
      <c r="AY48" s="144">
        <f>[1]月次予算報告書!AY48</f>
        <v>-105</v>
      </c>
      <c r="AZ48" s="145"/>
      <c r="BA48" s="146"/>
      <c r="BB48" s="9"/>
      <c r="BC48" s="157">
        <f t="shared" ref="BC48:BC49" si="121">IF(M48="貸",AU48-AY48,IF(M48="借",AY48-AU48,""))</f>
        <v>3</v>
      </c>
      <c r="BD48" s="158"/>
      <c r="BE48" s="159"/>
      <c r="BF48" s="160">
        <f t="shared" si="78"/>
        <v>-2.9000000000000001E-2</v>
      </c>
      <c r="BG48" s="161"/>
      <c r="BH48" s="21" t="str">
        <f t="shared" si="79"/>
        <v/>
      </c>
      <c r="BI48" s="164">
        <f t="shared" si="80"/>
        <v>2.9000000000000001E-2</v>
      </c>
      <c r="BJ48" s="165"/>
      <c r="BK48" s="9"/>
      <c r="BL48" s="153">
        <v>-50</v>
      </c>
      <c r="BM48" s="154"/>
      <c r="BN48" s="155"/>
      <c r="BO48" s="9"/>
      <c r="BP48" s="141">
        <v>-18</v>
      </c>
      <c r="BQ48" s="142"/>
      <c r="BR48" s="143"/>
      <c r="BS48" s="141">
        <v>-18</v>
      </c>
      <c r="BT48" s="142"/>
      <c r="BU48" s="143"/>
      <c r="BV48" s="141">
        <v>-18</v>
      </c>
      <c r="BW48" s="142"/>
      <c r="BX48" s="143"/>
      <c r="BY48" s="141">
        <f t="shared" ref="BY48" si="122">SUM(BP48:BX48)</f>
        <v>-54</v>
      </c>
      <c r="BZ48" s="142"/>
      <c r="CA48" s="143"/>
      <c r="CB48" s="141">
        <f t="shared" ref="CB48" si="123">+AU48+BY48</f>
        <v>-162</v>
      </c>
      <c r="CC48" s="142"/>
      <c r="CD48" s="143"/>
      <c r="CE48" s="22"/>
      <c r="CF48" s="141">
        <v>-18</v>
      </c>
      <c r="CG48" s="142"/>
      <c r="CH48" s="143"/>
      <c r="CI48" s="141">
        <v>-18</v>
      </c>
      <c r="CJ48" s="142"/>
      <c r="CK48" s="143"/>
      <c r="CL48" s="141">
        <v>-18</v>
      </c>
      <c r="CM48" s="142"/>
      <c r="CN48" s="143"/>
      <c r="CO48" s="141">
        <f t="shared" ref="CO48" si="124">SUM(CF48:CN48)</f>
        <v>-54</v>
      </c>
      <c r="CP48" s="142"/>
      <c r="CQ48" s="143"/>
      <c r="CR48" s="22"/>
      <c r="CS48" s="141">
        <f t="shared" ref="CS48" si="125">+BY48+CO48</f>
        <v>-108</v>
      </c>
      <c r="CT48" s="142"/>
      <c r="CU48" s="143"/>
      <c r="CV48" s="14"/>
      <c r="CW48" s="144">
        <f>[1]月次予算報告書!CS48</f>
        <v>-108</v>
      </c>
      <c r="CX48" s="145"/>
      <c r="CY48" s="146"/>
      <c r="CZ48" s="14"/>
      <c r="DA48" s="172">
        <f t="shared" ref="DA48:DA49" si="126">IF($M48="貸",CS48-CW48,IF($M48="借",CW48-CS48,""))</f>
        <v>0</v>
      </c>
      <c r="DB48" s="173"/>
      <c r="DC48" s="174"/>
      <c r="DD48" s="160">
        <f t="shared" ref="DD48:DD49" si="127">IF(OR(CW48="",CW48=0),"",ROUND(DA48/CW48,3))</f>
        <v>0</v>
      </c>
      <c r="DE48" s="161"/>
      <c r="DF48" s="21" t="str">
        <f t="shared" si="85"/>
        <v/>
      </c>
      <c r="DG48" s="164">
        <f t="shared" si="86"/>
        <v>1.1599999999999999</v>
      </c>
      <c r="DH48" s="165"/>
      <c r="DI48" s="9"/>
      <c r="DJ48" s="153">
        <f t="shared" ref="DJ48" si="128">+Q48+BL48</f>
        <v>-155</v>
      </c>
      <c r="DK48" s="154"/>
      <c r="DL48" s="155"/>
      <c r="DM48" s="9"/>
      <c r="DN48" s="141">
        <f t="shared" ref="DN48" si="129">+AU48+CS48</f>
        <v>-216</v>
      </c>
      <c r="DO48" s="142"/>
      <c r="DP48" s="143"/>
      <c r="DQ48" s="14"/>
      <c r="DR48" s="144">
        <f>[1]月次予算報告書!DR48</f>
        <v>-158</v>
      </c>
      <c r="DS48" s="145"/>
      <c r="DT48" s="146"/>
      <c r="DU48" s="14"/>
      <c r="DV48" s="157">
        <f t="shared" ref="DV48:DV49" si="130">IF($M48="貸",DN48-DR48,IF($M48="借",DR48-DN48,""))</f>
        <v>58</v>
      </c>
      <c r="DW48" s="158"/>
      <c r="DX48" s="159"/>
      <c r="DY48" s="160">
        <f t="shared" ref="DY48:DY49" si="131">IF(OR(DR48="",DR48=0),"",ROUND(DV48/DR48,3))</f>
        <v>-0.36699999999999999</v>
      </c>
      <c r="DZ48" s="161"/>
      <c r="EA48" s="21" t="str">
        <f t="shared" ref="EA48:EA49" si="132">IF(DY48="","",IF(ABS(DY48)&gt;=ROUND($DY$11/100,3),"○",IF(ABS(DY48)&lt;ROUND($DY$11/100,3),"","")))</f>
        <v>○</v>
      </c>
      <c r="EB48" s="162">
        <f t="shared" ref="EB48:EB49" si="133">IF(OR(DN48="",DN48=0),"",ROUND((DN48-DR48)/DN48,3))</f>
        <v>0.26900000000000002</v>
      </c>
      <c r="EC48" s="163"/>
    </row>
    <row r="49" spans="2:133" ht="14.25" thickBot="1">
      <c r="B49" s="148"/>
      <c r="C49" s="16">
        <v>26</v>
      </c>
      <c r="D49" s="193" t="s">
        <v>122</v>
      </c>
      <c r="E49" s="194"/>
      <c r="F49" s="194"/>
      <c r="G49" s="194"/>
      <c r="H49" s="194"/>
      <c r="I49" s="194"/>
      <c r="J49" s="194"/>
      <c r="K49" s="194"/>
      <c r="L49" s="195"/>
      <c r="M49" s="17" t="s">
        <v>100</v>
      </c>
      <c r="N49" s="19" t="s">
        <v>93</v>
      </c>
      <c r="O49" s="19" t="s">
        <v>94</v>
      </c>
      <c r="Q49" s="153">
        <f>+Q43+Q45+Q48</f>
        <v>2174</v>
      </c>
      <c r="R49" s="154"/>
      <c r="S49" s="155"/>
      <c r="T49" s="9"/>
      <c r="U49" s="153">
        <f>+U43+U45+U48</f>
        <v>369</v>
      </c>
      <c r="V49" s="154"/>
      <c r="W49" s="155"/>
      <c r="X49" s="153">
        <f>+X43+X45+X48</f>
        <v>370</v>
      </c>
      <c r="Y49" s="154"/>
      <c r="Z49" s="155"/>
      <c r="AA49" s="141">
        <f>+AA43+AA45+AA48</f>
        <v>370</v>
      </c>
      <c r="AB49" s="142"/>
      <c r="AC49" s="143"/>
      <c r="AD49" s="141">
        <f>+AD43+AD45+AD48</f>
        <v>1109</v>
      </c>
      <c r="AE49" s="142"/>
      <c r="AF49" s="143"/>
      <c r="AG49" s="20"/>
      <c r="AH49" s="141">
        <f>+AH43+AH45+AH48</f>
        <v>371</v>
      </c>
      <c r="AI49" s="142"/>
      <c r="AJ49" s="143"/>
      <c r="AK49" s="141">
        <f>+AK43+AK45+AK48</f>
        <v>372</v>
      </c>
      <c r="AL49" s="142"/>
      <c r="AM49" s="143"/>
      <c r="AN49" s="141">
        <f>+AN43+AN45+AN48</f>
        <v>373</v>
      </c>
      <c r="AO49" s="142"/>
      <c r="AP49" s="143"/>
      <c r="AQ49" s="141">
        <f>+AQ43+AQ45+AQ48</f>
        <v>1116</v>
      </c>
      <c r="AR49" s="142"/>
      <c r="AS49" s="143"/>
      <c r="AT49" s="20"/>
      <c r="AU49" s="141">
        <f>+AU43+AU45+AU48</f>
        <v>2225</v>
      </c>
      <c r="AV49" s="142"/>
      <c r="AW49" s="143"/>
      <c r="AX49" s="9"/>
      <c r="AY49" s="157">
        <f>+AY43+AY45+AY48</f>
        <v>2174</v>
      </c>
      <c r="AZ49" s="158"/>
      <c r="BA49" s="159"/>
      <c r="BB49" s="9"/>
      <c r="BC49" s="157">
        <f t="shared" si="121"/>
        <v>-51</v>
      </c>
      <c r="BD49" s="158"/>
      <c r="BE49" s="159"/>
      <c r="BF49" s="160">
        <f t="shared" si="78"/>
        <v>-2.3E-2</v>
      </c>
      <c r="BG49" s="161"/>
      <c r="BH49" s="21" t="str">
        <f t="shared" si="79"/>
        <v/>
      </c>
      <c r="BI49" s="164">
        <f t="shared" si="80"/>
        <v>2.3E-2</v>
      </c>
      <c r="BJ49" s="165"/>
      <c r="BK49" s="9"/>
      <c r="BL49" s="153">
        <f>+BL43+BL45+BL48</f>
        <v>2214</v>
      </c>
      <c r="BM49" s="154"/>
      <c r="BN49" s="155"/>
      <c r="BO49" s="9"/>
      <c r="BP49" s="141">
        <f>+BP43+BP45+BP48</f>
        <v>374</v>
      </c>
      <c r="BQ49" s="142"/>
      <c r="BR49" s="143"/>
      <c r="BS49" s="141">
        <f>+BS43+BS45+BS48</f>
        <v>375</v>
      </c>
      <c r="BT49" s="142"/>
      <c r="BU49" s="143"/>
      <c r="BV49" s="141">
        <f>+BV43+BV45+BV48</f>
        <v>376</v>
      </c>
      <c r="BW49" s="142"/>
      <c r="BX49" s="143"/>
      <c r="BY49" s="141">
        <f>+BY43+BY45+BY48</f>
        <v>1125</v>
      </c>
      <c r="BZ49" s="142"/>
      <c r="CA49" s="143"/>
      <c r="CB49" s="141">
        <f>+CB43+CB45+CB48</f>
        <v>3350</v>
      </c>
      <c r="CC49" s="142"/>
      <c r="CD49" s="143"/>
      <c r="CE49" s="22"/>
      <c r="CF49" s="141">
        <f>+CF43+CF45+CF48</f>
        <v>377</v>
      </c>
      <c r="CG49" s="142"/>
      <c r="CH49" s="143"/>
      <c r="CI49" s="141">
        <f>+CI43+CI45+CI48</f>
        <v>378</v>
      </c>
      <c r="CJ49" s="142"/>
      <c r="CK49" s="143"/>
      <c r="CL49" s="141">
        <f>+CL43+CL45+CL48</f>
        <v>379</v>
      </c>
      <c r="CM49" s="142"/>
      <c r="CN49" s="143"/>
      <c r="CO49" s="141">
        <f>+CO43+CO45+CO48</f>
        <v>1134</v>
      </c>
      <c r="CP49" s="142"/>
      <c r="CQ49" s="143"/>
      <c r="CR49" s="22"/>
      <c r="CS49" s="141">
        <f>+CS43+CS45+CS48</f>
        <v>2259</v>
      </c>
      <c r="CT49" s="142"/>
      <c r="CU49" s="143"/>
      <c r="CV49" s="14"/>
      <c r="CW49" s="157">
        <f>+CW43+CW45+CW48</f>
        <v>2265</v>
      </c>
      <c r="CX49" s="158"/>
      <c r="CY49" s="159"/>
      <c r="CZ49" s="14"/>
      <c r="DA49" s="172">
        <f t="shared" si="126"/>
        <v>6</v>
      </c>
      <c r="DB49" s="173"/>
      <c r="DC49" s="174"/>
      <c r="DD49" s="160">
        <f t="shared" si="127"/>
        <v>3.0000000000000001E-3</v>
      </c>
      <c r="DE49" s="161"/>
      <c r="DF49" s="21" t="str">
        <f t="shared" si="85"/>
        <v/>
      </c>
      <c r="DG49" s="164">
        <f t="shared" si="86"/>
        <v>0.02</v>
      </c>
      <c r="DH49" s="165"/>
      <c r="DI49" s="9"/>
      <c r="DJ49" s="153">
        <f>+DJ43+DJ45+DJ48</f>
        <v>4388</v>
      </c>
      <c r="DK49" s="154"/>
      <c r="DL49" s="155"/>
      <c r="DM49" s="9"/>
      <c r="DN49" s="141">
        <f>+DN43+DN45+DN48</f>
        <v>4484</v>
      </c>
      <c r="DO49" s="142"/>
      <c r="DP49" s="143"/>
      <c r="DQ49" s="14"/>
      <c r="DR49" s="157">
        <f>+DR43+DR45+DR48</f>
        <v>4439</v>
      </c>
      <c r="DS49" s="158"/>
      <c r="DT49" s="159"/>
      <c r="DU49" s="14"/>
      <c r="DV49" s="157">
        <f t="shared" si="130"/>
        <v>-45</v>
      </c>
      <c r="DW49" s="158"/>
      <c r="DX49" s="159"/>
      <c r="DY49" s="160">
        <f t="shared" si="131"/>
        <v>-0.01</v>
      </c>
      <c r="DZ49" s="161"/>
      <c r="EA49" s="21" t="str">
        <f t="shared" si="132"/>
        <v/>
      </c>
      <c r="EB49" s="162">
        <f t="shared" si="133"/>
        <v>0.01</v>
      </c>
      <c r="EC49" s="163"/>
    </row>
    <row r="50" spans="2:133" ht="2.4500000000000002" customHeight="1" thickBot="1">
      <c r="B50" s="148"/>
      <c r="Q50" s="44"/>
      <c r="R50" s="44"/>
      <c r="S50" s="44"/>
      <c r="T50" s="9"/>
      <c r="U50" s="44"/>
      <c r="V50" s="44"/>
      <c r="W50" s="44"/>
      <c r="X50" s="44"/>
      <c r="Y50" s="44"/>
      <c r="Z50" s="44"/>
      <c r="AA50" s="22"/>
      <c r="AB50" s="22"/>
      <c r="AC50" s="22"/>
      <c r="AD50" s="22"/>
      <c r="AE50" s="22"/>
      <c r="AF50" s="22"/>
      <c r="AG50" s="20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0"/>
      <c r="AU50" s="22"/>
      <c r="AV50" s="22"/>
      <c r="AW50" s="22"/>
      <c r="AX50" s="9"/>
      <c r="AY50" s="14"/>
      <c r="AZ50" s="14"/>
      <c r="BA50" s="14"/>
      <c r="BB50" s="9"/>
      <c r="BC50" s="14"/>
      <c r="BD50" s="14"/>
      <c r="BE50" s="14"/>
      <c r="BF50" s="14"/>
      <c r="BG50" s="9"/>
      <c r="BH50" s="9"/>
      <c r="BI50" s="164" t="str">
        <f t="shared" si="80"/>
        <v/>
      </c>
      <c r="BJ50" s="165"/>
      <c r="BK50" s="9"/>
      <c r="BL50" s="44"/>
      <c r="BM50" s="44"/>
      <c r="BN50" s="44"/>
      <c r="BO50" s="9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14"/>
      <c r="CW50" s="14"/>
      <c r="CX50" s="14"/>
      <c r="CY50" s="14"/>
      <c r="CZ50" s="14"/>
      <c r="DA50" s="14"/>
      <c r="DB50" s="14"/>
      <c r="DC50" s="14"/>
      <c r="DD50" s="14"/>
      <c r="DE50" s="9"/>
      <c r="DF50" s="9"/>
      <c r="DG50" s="164" t="str">
        <f t="shared" si="86"/>
        <v/>
      </c>
      <c r="DH50" s="165"/>
      <c r="DI50" s="9"/>
      <c r="DJ50" s="44"/>
      <c r="DK50" s="44"/>
      <c r="DL50" s="44"/>
      <c r="DM50" s="9"/>
      <c r="DN50" s="22"/>
      <c r="DO50" s="22"/>
      <c r="DP50" s="22"/>
      <c r="DQ50" s="14"/>
      <c r="DR50" s="14"/>
      <c r="DS50" s="14"/>
      <c r="DT50" s="14"/>
      <c r="DU50" s="14"/>
      <c r="DV50" s="14"/>
      <c r="DW50" s="14"/>
      <c r="DX50" s="14"/>
      <c r="DY50" s="14"/>
      <c r="DZ50" s="9"/>
      <c r="EA50" s="9"/>
      <c r="EB50" s="164" t="str">
        <f t="shared" ref="EB50" si="134">IF(OR(CC50="",CC50=0),"",ROUND((DN50-CC50)/CC50,3))</f>
        <v/>
      </c>
      <c r="EC50" s="165"/>
    </row>
    <row r="51" spans="2:133" ht="14.25" thickBot="1">
      <c r="B51" s="148"/>
      <c r="C51" s="16">
        <v>27</v>
      </c>
      <c r="D51" s="97" t="s">
        <v>123</v>
      </c>
      <c r="E51" s="98"/>
      <c r="F51" s="98"/>
      <c r="G51" s="98"/>
      <c r="H51" s="98"/>
      <c r="I51" s="98"/>
      <c r="J51" s="98"/>
      <c r="K51" s="98"/>
      <c r="L51" s="99"/>
      <c r="M51" s="17" t="s">
        <v>92</v>
      </c>
      <c r="N51" s="19" t="s">
        <v>93</v>
      </c>
      <c r="O51" s="19" t="s">
        <v>94</v>
      </c>
      <c r="Q51" s="153">
        <f>+Q46-Q48</f>
        <v>1906</v>
      </c>
      <c r="R51" s="154"/>
      <c r="S51" s="155"/>
      <c r="T51" s="9"/>
      <c r="U51" s="153">
        <f>+U46-U48</f>
        <v>251</v>
      </c>
      <c r="V51" s="154"/>
      <c r="W51" s="155"/>
      <c r="X51" s="153">
        <f>+X46-X48</f>
        <v>230</v>
      </c>
      <c r="Y51" s="154"/>
      <c r="Z51" s="155"/>
      <c r="AA51" s="141">
        <f>+AA46-AA48</f>
        <v>350</v>
      </c>
      <c r="AB51" s="142"/>
      <c r="AC51" s="143"/>
      <c r="AD51" s="141">
        <f>+AD46-AD48</f>
        <v>831</v>
      </c>
      <c r="AE51" s="142"/>
      <c r="AF51" s="143"/>
      <c r="AG51" s="20"/>
      <c r="AH51" s="141">
        <f>+AH46-AH48</f>
        <v>349</v>
      </c>
      <c r="AI51" s="142"/>
      <c r="AJ51" s="143"/>
      <c r="AK51" s="141">
        <f>+AK46-AK48</f>
        <v>348</v>
      </c>
      <c r="AL51" s="142"/>
      <c r="AM51" s="143"/>
      <c r="AN51" s="141">
        <f>+AN46-AN48</f>
        <v>347</v>
      </c>
      <c r="AO51" s="142"/>
      <c r="AP51" s="143"/>
      <c r="AQ51" s="141">
        <f>+AQ46-AQ48</f>
        <v>1044</v>
      </c>
      <c r="AR51" s="142"/>
      <c r="AS51" s="143"/>
      <c r="AT51" s="20"/>
      <c r="AU51" s="166">
        <f>+AU46-AU48</f>
        <v>1875</v>
      </c>
      <c r="AV51" s="167"/>
      <c r="AW51" s="168"/>
      <c r="AX51" s="9"/>
      <c r="AY51" s="169">
        <f>+AY46-AY48</f>
        <v>1906</v>
      </c>
      <c r="AZ51" s="170"/>
      <c r="BA51" s="171"/>
      <c r="BB51" s="9"/>
      <c r="BC51" s="157">
        <f t="shared" ref="BC51" si="135">IF(M51="貸",AU51-AY51,IF(M51="借",AY51-AU51,""))</f>
        <v>-31</v>
      </c>
      <c r="BD51" s="158"/>
      <c r="BE51" s="159"/>
      <c r="BF51" s="160">
        <f t="shared" ref="BF51:BF52" si="136">IF(OR(AY51="",AY51=0),"",ROUND(BC51/AY51,3))</f>
        <v>-1.6E-2</v>
      </c>
      <c r="BG51" s="161"/>
      <c r="BH51" s="21" t="str">
        <f>IF(BF51="","",IF(ABS(BF51)&gt;=ROUND($DY$11/100,3),"○",IF(ABS(BF51)&lt;ROUND($DY$11/100,3),"","")))</f>
        <v/>
      </c>
      <c r="BI51" s="164">
        <f t="shared" si="80"/>
        <v>-1.6E-2</v>
      </c>
      <c r="BJ51" s="165"/>
      <c r="BK51" s="9"/>
      <c r="BL51" s="153">
        <f>+BL46-BL48</f>
        <v>2106</v>
      </c>
      <c r="BM51" s="154"/>
      <c r="BN51" s="155"/>
      <c r="BO51" s="9"/>
      <c r="BP51" s="141">
        <f>+BP46-BP48</f>
        <v>496</v>
      </c>
      <c r="BQ51" s="142"/>
      <c r="BR51" s="143"/>
      <c r="BS51" s="141">
        <f>+BS46-BS48</f>
        <v>495</v>
      </c>
      <c r="BT51" s="142"/>
      <c r="BU51" s="143"/>
      <c r="BV51" s="141">
        <f>+BV46-BV48</f>
        <v>344</v>
      </c>
      <c r="BW51" s="142"/>
      <c r="BX51" s="143"/>
      <c r="BY51" s="141">
        <f>+BY46-BY48</f>
        <v>1335</v>
      </c>
      <c r="BZ51" s="142"/>
      <c r="CA51" s="143"/>
      <c r="CB51" s="141">
        <f>+CB46-CB48</f>
        <v>3210</v>
      </c>
      <c r="CC51" s="142"/>
      <c r="CD51" s="143"/>
      <c r="CE51" s="22"/>
      <c r="CF51" s="141">
        <f>+CF46-CF48</f>
        <v>343</v>
      </c>
      <c r="CG51" s="142"/>
      <c r="CH51" s="143"/>
      <c r="CI51" s="141">
        <f>+CI46-CI48</f>
        <v>342</v>
      </c>
      <c r="CJ51" s="142"/>
      <c r="CK51" s="143"/>
      <c r="CL51" s="141">
        <f>+CL46-CL48</f>
        <v>341</v>
      </c>
      <c r="CM51" s="142"/>
      <c r="CN51" s="143"/>
      <c r="CO51" s="141">
        <f>+CO46-CO48</f>
        <v>1026</v>
      </c>
      <c r="CP51" s="142"/>
      <c r="CQ51" s="143"/>
      <c r="CR51" s="22"/>
      <c r="CS51" s="166">
        <f>+CS46-CS48</f>
        <v>2361</v>
      </c>
      <c r="CT51" s="167"/>
      <c r="CU51" s="168"/>
      <c r="CV51" s="14"/>
      <c r="CW51" s="169">
        <f>+CW46-CW48</f>
        <v>2412</v>
      </c>
      <c r="CX51" s="170"/>
      <c r="CY51" s="171"/>
      <c r="CZ51" s="14"/>
      <c r="DA51" s="172">
        <f t="shared" ref="DA51" si="137">IF($M51="貸",CS51-CW51,IF($M51="借",CW51-CS51,""))</f>
        <v>-51</v>
      </c>
      <c r="DB51" s="173"/>
      <c r="DC51" s="174"/>
      <c r="DD51" s="160">
        <f t="shared" ref="DD51" si="138">IF(OR(CW51="",CW51=0),"",ROUND(DA51/CW51,3))</f>
        <v>-2.1000000000000001E-2</v>
      </c>
      <c r="DE51" s="161"/>
      <c r="DF51" s="21" t="str">
        <f>IF(DD51="","",IF(ABS(DD51)&gt;=ROUND($DY$11/100,3),"○",IF(ABS(DD51)&lt;ROUND($DY$11/100,3),"","")))</f>
        <v/>
      </c>
      <c r="DG51" s="164">
        <f t="shared" si="86"/>
        <v>0.121</v>
      </c>
      <c r="DH51" s="165"/>
      <c r="DI51" s="9"/>
      <c r="DJ51" s="153">
        <f>+DJ46-DJ48</f>
        <v>4012</v>
      </c>
      <c r="DK51" s="154"/>
      <c r="DL51" s="155"/>
      <c r="DM51" s="9"/>
      <c r="DN51" s="166">
        <f>+DN46-DN48</f>
        <v>4236</v>
      </c>
      <c r="DO51" s="167"/>
      <c r="DP51" s="168"/>
      <c r="DQ51" s="14"/>
      <c r="DR51" s="157">
        <f>+DR46-DR48</f>
        <v>3981</v>
      </c>
      <c r="DS51" s="158"/>
      <c r="DT51" s="159"/>
      <c r="DU51" s="14"/>
      <c r="DV51" s="157">
        <f t="shared" ref="DV51" si="139">IF($M51="貸",DN51-DR51,IF($M51="借",DR51-DN51,""))</f>
        <v>255</v>
      </c>
      <c r="DW51" s="158"/>
      <c r="DX51" s="159"/>
      <c r="DY51" s="160">
        <f t="shared" ref="DY51" si="140">IF(OR(DR51="",DR51=0),"",ROUND(DV51/DR51,3))</f>
        <v>6.4000000000000001E-2</v>
      </c>
      <c r="DZ51" s="161"/>
      <c r="EA51" s="21" t="str">
        <f t="shared" ref="EA51" si="141">IF(DY51="","",IF(ABS(DY51)&gt;=ROUND($DY$11/100,3),"○",IF(ABS(DY51)&lt;ROUND($DY$11/100,3),"","")))</f>
        <v>○</v>
      </c>
      <c r="EB51" s="162">
        <f t="shared" ref="EB51" si="142">IF(OR(DN51="",DN51=0),"",ROUND((DN51-DR51)/DN51,3))</f>
        <v>0.06</v>
      </c>
      <c r="EC51" s="163"/>
    </row>
    <row r="52" spans="2:133" ht="14.25" thickBot="1">
      <c r="B52" s="148"/>
      <c r="C52" s="16">
        <v>28</v>
      </c>
      <c r="D52" s="97" t="s">
        <v>103</v>
      </c>
      <c r="E52" s="98"/>
      <c r="F52" s="98"/>
      <c r="G52" s="98"/>
      <c r="H52" s="98"/>
      <c r="I52" s="98"/>
      <c r="J52" s="98"/>
      <c r="K52" s="98"/>
      <c r="L52" s="99"/>
      <c r="M52" s="17" t="s">
        <v>92</v>
      </c>
      <c r="O52" s="19" t="s">
        <v>104</v>
      </c>
      <c r="Q52" s="44"/>
      <c r="R52" s="183">
        <f>IF(OR(Q$24=0,Q$24=""),"",ROUND(Q51/Q$24,3))</f>
        <v>0.29599999999999999</v>
      </c>
      <c r="S52" s="184"/>
      <c r="T52" s="9"/>
      <c r="U52" s="44"/>
      <c r="V52" s="183">
        <f>IF(OR(U$24=0,U$24=""),"",ROUND(U51/U$24,3))</f>
        <v>0.251</v>
      </c>
      <c r="W52" s="184"/>
      <c r="X52" s="44"/>
      <c r="Y52" s="183">
        <f>IF(OR(X$24=0,X$24=""),"",ROUND(X51/X$24,3))</f>
        <v>0.23499999999999999</v>
      </c>
      <c r="Z52" s="184"/>
      <c r="AA52" s="22"/>
      <c r="AB52" s="185">
        <f>IF(OR(AA$24=0,AA$24=""),"",ROUND(AA51/AA$24,3))</f>
        <v>0.318</v>
      </c>
      <c r="AC52" s="186"/>
      <c r="AD52" s="22"/>
      <c r="AE52" s="185">
        <f>IF(OR(AD$24=0,AD$24=""),"",ROUND(AD51/AD$24,3))</f>
        <v>0.27</v>
      </c>
      <c r="AF52" s="186"/>
      <c r="AG52" s="20"/>
      <c r="AH52" s="22"/>
      <c r="AI52" s="185">
        <f>IF(OR(AH$24=0,AH$24=""),"",ROUND(AH51/AH$24,3))</f>
        <v>0.317</v>
      </c>
      <c r="AJ52" s="186"/>
      <c r="AK52" s="22"/>
      <c r="AL52" s="185">
        <f>IF(OR(AK$24=0,AK$24=""),"",ROUND(AK51/AK$24,3))</f>
        <v>0.316</v>
      </c>
      <c r="AM52" s="186"/>
      <c r="AN52" s="22"/>
      <c r="AO52" s="185">
        <f>IF(OR(AN$24=0,AN$24=""),"",ROUND(AN51/AN$24,3))</f>
        <v>0.315</v>
      </c>
      <c r="AP52" s="186"/>
      <c r="AQ52" s="22"/>
      <c r="AR52" s="185">
        <f>IF(OR(AQ$24=0,AQ$24=""),"",ROUND(AQ51/AQ$24,3))</f>
        <v>0.316</v>
      </c>
      <c r="AS52" s="186"/>
      <c r="AT52" s="20"/>
      <c r="AU52" s="22"/>
      <c r="AV52" s="187">
        <f>IF(OR(AU$24=0,AU$24=""),"",ROUND(AU51/AU$24,3))</f>
        <v>0.29399999999999998</v>
      </c>
      <c r="AW52" s="188"/>
      <c r="AX52" s="9"/>
      <c r="AY52" s="14"/>
      <c r="AZ52" s="189">
        <f>IF(OR(AY$24=0,AY$24=""),"",ROUND(AY51/AY$24,3))</f>
        <v>0.29599999999999999</v>
      </c>
      <c r="BA52" s="190"/>
      <c r="BB52" s="9"/>
      <c r="BC52" s="14"/>
      <c r="BD52" s="196">
        <f>IF(M52="貸",AV52-AZ52,IF(M52="借",AZ52-AV52,""))</f>
        <v>-2.0000000000000018E-3</v>
      </c>
      <c r="BE52" s="197"/>
      <c r="BF52" s="160" t="str">
        <f t="shared" si="136"/>
        <v/>
      </c>
      <c r="BG52" s="161"/>
      <c r="BH52" s="23" t="str">
        <f>IF(O52="","",IF(ABS(AV52-R52)&gt;=ROUND($DY$11/100,3),"○",IF(ABS(AV52-R52)&lt;ROUND($DY$11/100,3),"","")))</f>
        <v/>
      </c>
      <c r="BI52" s="181">
        <f>IF(OR(R52="",R52=0),"",ROUND(AV52-R52,3))</f>
        <v>-2E-3</v>
      </c>
      <c r="BJ52" s="182"/>
      <c r="BK52" s="9"/>
      <c r="BL52" s="44"/>
      <c r="BM52" s="183">
        <f>IF(OR(BL$24=0,BL$24=""),"",ROUND(BL51/BL$24,3))</f>
        <v>0.32300000000000001</v>
      </c>
      <c r="BN52" s="184"/>
      <c r="BO52" s="9"/>
      <c r="BP52" s="22"/>
      <c r="BQ52" s="185">
        <f>IF(OR(BP$24=0,BP$24=""),"",ROUND(BP51/BP$24,3))</f>
        <v>0.39700000000000002</v>
      </c>
      <c r="BR52" s="186"/>
      <c r="BS52" s="22"/>
      <c r="BT52" s="185">
        <f>IF(OR(BS$24=0,BS$24=""),"",ROUND(BS51/BS$24,3))</f>
        <v>0.39600000000000002</v>
      </c>
      <c r="BU52" s="186"/>
      <c r="BV52" s="22"/>
      <c r="BW52" s="185">
        <f>IF(OR(BV$24=0,BV$24=""),"",ROUND(BV51/BV$24,3))</f>
        <v>0.313</v>
      </c>
      <c r="BX52" s="186"/>
      <c r="BY52" s="22"/>
      <c r="BZ52" s="185">
        <f>IF(OR(BY$24=0,BY$24=""),"",ROUND(BY51/BY$24,3))</f>
        <v>0.371</v>
      </c>
      <c r="CA52" s="186"/>
      <c r="CB52" s="22"/>
      <c r="CC52" s="185">
        <f>IF(OR(CB$24=0,CB$24=""),"",ROUND(CB51/CB$24,3))</f>
        <v>0.32200000000000001</v>
      </c>
      <c r="CD52" s="186"/>
      <c r="CE52" s="22"/>
      <c r="CF52" s="22"/>
      <c r="CG52" s="185">
        <f>IF(OR(CF$24=0,CF$24=""),"",ROUND(CF51/CF$24,3))</f>
        <v>0.312</v>
      </c>
      <c r="CH52" s="186"/>
      <c r="CI52" s="22"/>
      <c r="CJ52" s="185">
        <f>IF(OR(CI$24=0,CI$24=""),"",ROUND(CI51/CI$24,3))</f>
        <v>0.311</v>
      </c>
      <c r="CK52" s="186"/>
      <c r="CL52" s="22"/>
      <c r="CM52" s="185">
        <f>IF(OR(CL$24=0,CL$24=""),"",ROUND(CL51/CL$24,3))</f>
        <v>0.31</v>
      </c>
      <c r="CN52" s="186"/>
      <c r="CO52" s="22"/>
      <c r="CP52" s="185">
        <f>IF(OR(CO$24=0,CO$24=""),"",ROUND(CO51/CO$24,3))</f>
        <v>0.311</v>
      </c>
      <c r="CQ52" s="186"/>
      <c r="CR52" s="22"/>
      <c r="CS52" s="22"/>
      <c r="CT52" s="187">
        <f>IF(OR(CS$24=0,CS$24=""),"",ROUND(CS51/CS$24,3))</f>
        <v>0.34200000000000003</v>
      </c>
      <c r="CU52" s="188"/>
      <c r="CV52" s="14"/>
      <c r="CW52" s="14"/>
      <c r="CX52" s="189">
        <f>IF(OR(CW$24=0,CW$24=""),"",ROUND(CW51/CW$24,3))</f>
        <v>0.31</v>
      </c>
      <c r="CY52" s="190"/>
      <c r="CZ52" s="14"/>
      <c r="DA52" s="14"/>
      <c r="DB52" s="191">
        <f>IF($M52="貸",CT52-CX52,IF($M52="借",CX52-CT52,""))</f>
        <v>3.2000000000000028E-2</v>
      </c>
      <c r="DC52" s="192"/>
      <c r="DD52" s="14"/>
      <c r="DE52" s="9"/>
      <c r="DF52" s="21" t="str">
        <f>IF(DB52="","",IF(ABS(DB52)&gt;=ROUND($DY$11/100,3),"○",IF(ABS(DB52)&lt;ROUND($DY$11/100,3),"","")))</f>
        <v/>
      </c>
      <c r="DG52" s="181">
        <f>IF(OR(BM52="",BM52=0),"",ROUND(CT52-BM52,3))</f>
        <v>1.9E-2</v>
      </c>
      <c r="DH52" s="182"/>
      <c r="DI52" s="9"/>
      <c r="DJ52" s="44"/>
      <c r="DK52" s="183">
        <f>IF(OR(DJ$24=0,DJ$24=""),"",ROUND(DJ51/DJ$24,3))</f>
        <v>0.31</v>
      </c>
      <c r="DL52" s="184"/>
      <c r="DM52" s="9"/>
      <c r="DN52" s="22"/>
      <c r="DO52" s="187">
        <f>IF(OR(DN$24=0,DN$24=""),"",ROUND(DN51/DN$24,3))</f>
        <v>0.31900000000000001</v>
      </c>
      <c r="DP52" s="188"/>
      <c r="DQ52" s="14"/>
      <c r="DR52" s="14"/>
      <c r="DS52" s="191">
        <f>IF(OR(DR$24=0,DR$24=""),"",ROUND(DR51/DR$24,3))</f>
        <v>0.309</v>
      </c>
      <c r="DT52" s="192"/>
      <c r="DU52" s="14"/>
      <c r="DV52" s="14"/>
      <c r="DW52" s="191">
        <f>IF($M52="貸",DO52-DS52,IF($M52="借",DS52-DO52,""))</f>
        <v>1.0000000000000009E-2</v>
      </c>
      <c r="DX52" s="192"/>
      <c r="DY52" s="14"/>
      <c r="DZ52" s="9"/>
      <c r="EA52" s="21" t="str">
        <f>IF(DW52="","",IF(ABS(DW52)&gt;=ROUND($DY$11/100,3),"○",IF(ABS(DW52)&lt;ROUND($DY$11/100,3),"","")))</f>
        <v/>
      </c>
      <c r="EB52" s="162">
        <f>DO52-DK52</f>
        <v>9.000000000000008E-3</v>
      </c>
      <c r="EC52" s="163"/>
    </row>
    <row r="53" spans="2:133" ht="3.6" customHeight="1" thickBot="1">
      <c r="B53" s="148"/>
      <c r="Q53" s="44"/>
      <c r="R53" s="44"/>
      <c r="S53" s="44"/>
      <c r="T53" s="9"/>
      <c r="U53" s="44"/>
      <c r="V53" s="44"/>
      <c r="W53" s="44"/>
      <c r="X53" s="44"/>
      <c r="Y53" s="44"/>
      <c r="Z53" s="44"/>
      <c r="AA53" s="22"/>
      <c r="AB53" s="22"/>
      <c r="AC53" s="22"/>
      <c r="AD53" s="22"/>
      <c r="AE53" s="22"/>
      <c r="AF53" s="22"/>
      <c r="AG53" s="20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0"/>
      <c r="AU53" s="22"/>
      <c r="AV53" s="22"/>
      <c r="AW53" s="22"/>
      <c r="AX53" s="9"/>
      <c r="AY53" s="14"/>
      <c r="AZ53" s="14"/>
      <c r="BA53" s="14"/>
      <c r="BB53" s="9"/>
      <c r="BC53" s="14"/>
      <c r="BD53" s="14"/>
      <c r="BE53" s="14"/>
      <c r="BF53" s="14"/>
      <c r="BG53" s="9"/>
      <c r="BH53" s="9"/>
      <c r="BI53" s="9"/>
      <c r="BJ53" s="9"/>
      <c r="BK53" s="9"/>
      <c r="BL53" s="44"/>
      <c r="BM53" s="44"/>
      <c r="BN53" s="44"/>
      <c r="BO53" s="9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14"/>
      <c r="CW53" s="14"/>
      <c r="CX53" s="14"/>
      <c r="CY53" s="14"/>
      <c r="CZ53" s="14"/>
      <c r="DA53" s="14"/>
      <c r="DB53" s="14"/>
      <c r="DC53" s="14"/>
      <c r="DD53" s="14"/>
      <c r="DE53" s="9"/>
      <c r="DF53" s="9"/>
      <c r="DG53" s="9"/>
      <c r="DH53" s="9"/>
      <c r="DI53" s="9"/>
      <c r="DJ53" s="44"/>
      <c r="DK53" s="44"/>
      <c r="DL53" s="44"/>
      <c r="DM53" s="9"/>
      <c r="DN53" s="22"/>
      <c r="DO53" s="22"/>
      <c r="DP53" s="22"/>
      <c r="DQ53" s="14"/>
      <c r="DR53" s="14"/>
      <c r="DS53" s="14"/>
      <c r="DT53" s="14"/>
      <c r="DU53" s="14"/>
      <c r="DV53" s="14"/>
      <c r="DW53" s="14"/>
      <c r="DX53" s="14"/>
      <c r="DY53" s="14"/>
      <c r="DZ53" s="9"/>
      <c r="EA53" s="9"/>
    </row>
    <row r="54" spans="2:133" ht="14.25" thickBot="1">
      <c r="B54" s="148"/>
      <c r="C54" s="16">
        <v>29</v>
      </c>
      <c r="D54" s="97" t="s">
        <v>124</v>
      </c>
      <c r="E54" s="98"/>
      <c r="F54" s="98"/>
      <c r="G54" s="98"/>
      <c r="H54" s="98"/>
      <c r="I54" s="98"/>
      <c r="J54" s="98"/>
      <c r="K54" s="98"/>
      <c r="L54" s="99"/>
      <c r="M54" s="17" t="s">
        <v>100</v>
      </c>
      <c r="N54" s="19" t="s">
        <v>93</v>
      </c>
      <c r="O54" s="19" t="s">
        <v>94</v>
      </c>
      <c r="Q54" s="153">
        <f>IF(OR(R30=0,R30=""),"",ROUND(Q49/R30,0))</f>
        <v>3424</v>
      </c>
      <c r="R54" s="154"/>
      <c r="S54" s="155"/>
      <c r="T54" s="9"/>
      <c r="U54" s="153">
        <f>IF(OR(V30=0,V30=""),"",ROUND(U49/V30,0))</f>
        <v>595</v>
      </c>
      <c r="V54" s="154"/>
      <c r="W54" s="155"/>
      <c r="X54" s="153">
        <f>IF(OR(Y30=0,Y30=""),"",ROUND(X49/Y30,0))</f>
        <v>605</v>
      </c>
      <c r="Y54" s="154"/>
      <c r="Z54" s="155"/>
      <c r="AA54" s="141">
        <f>IF(OR(AB30=0,AB30=""),"",ROUND(AA49/AB30,0))</f>
        <v>565</v>
      </c>
      <c r="AB54" s="142"/>
      <c r="AC54" s="143"/>
      <c r="AD54" s="141">
        <f>IF(OR(AE30=0,AE30=""),"",ROUND(AD49/AE30,0))</f>
        <v>1760</v>
      </c>
      <c r="AE54" s="142"/>
      <c r="AF54" s="143"/>
      <c r="AG54" s="20"/>
      <c r="AH54" s="141">
        <f>IF(OR(AI30=0,AI30=""),"",ROUND(AH49/AI30,0))</f>
        <v>566</v>
      </c>
      <c r="AI54" s="142"/>
      <c r="AJ54" s="143"/>
      <c r="AK54" s="141">
        <f>IF(OR(AL30=0,AL30=""),"",ROUND(AK49/AL30,0))</f>
        <v>568</v>
      </c>
      <c r="AL54" s="142"/>
      <c r="AM54" s="143"/>
      <c r="AN54" s="141">
        <f>IF(OR(AO30=0,AO30=""),"",ROUND(AN49/AO30,0))</f>
        <v>569</v>
      </c>
      <c r="AO54" s="142"/>
      <c r="AP54" s="143"/>
      <c r="AQ54" s="141">
        <f>IF(OR(AR30=0,AR30=""),"",ROUND(AQ49/AR30,0))</f>
        <v>1704</v>
      </c>
      <c r="AR54" s="142"/>
      <c r="AS54" s="143"/>
      <c r="AT54" s="20"/>
      <c r="AU54" s="166">
        <f>IF(OR(AV30=0,AV30=""),"",ROUND(AU49/AV30,0))</f>
        <v>3460</v>
      </c>
      <c r="AV54" s="167"/>
      <c r="AW54" s="168"/>
      <c r="AX54" s="9"/>
      <c r="AY54" s="169">
        <f>IF(OR(AZ30=0,AZ30=""),"",ROUND(AY49/AZ30,0))</f>
        <v>3424</v>
      </c>
      <c r="AZ54" s="170"/>
      <c r="BA54" s="171"/>
      <c r="BB54" s="9"/>
      <c r="BC54" s="157">
        <f t="shared" ref="BC54" si="143">IF(M54="貸",AU54-AY54,IF(M54="借",AY54-AU54,""))</f>
        <v>-36</v>
      </c>
      <c r="BD54" s="158"/>
      <c r="BE54" s="159"/>
      <c r="BF54" s="160">
        <f t="shared" ref="BF54:BF55" si="144">IF(OR(AY54="",AY54=0),"",ROUND(BC54/AY54,3))</f>
        <v>-1.0999999999999999E-2</v>
      </c>
      <c r="BG54" s="161"/>
      <c r="BH54" s="21" t="str">
        <f>IF(BF54="","",IF(ABS(BF54)&gt;=ROUND($DY$11/100,3),"○",IF(ABS(BF54)&lt;ROUND($DY$11/100,3),"","")))</f>
        <v/>
      </c>
      <c r="BI54" s="164">
        <f t="shared" ref="BI54:BI55" si="145">IF(OR(Q54="",Q54=0),"",ROUND((AU54-Q54)/Q54,3))</f>
        <v>1.0999999999999999E-2</v>
      </c>
      <c r="BJ54" s="165"/>
      <c r="BK54" s="9"/>
      <c r="BL54" s="153">
        <f>IF(OR(BM30=0,BM30=""),"",ROUND(BL49/BM30,0))</f>
        <v>3339</v>
      </c>
      <c r="BM54" s="154"/>
      <c r="BN54" s="155"/>
      <c r="BO54" s="9"/>
      <c r="BP54" s="141">
        <f>IF(OR(BQ30=0,BQ30=""),"",ROUND(BP49/BQ30,0))</f>
        <v>537</v>
      </c>
      <c r="BQ54" s="142"/>
      <c r="BR54" s="143"/>
      <c r="BS54" s="141">
        <f>IF(OR(BT30=0,BT30=""),"",ROUND(BS49/BT30,0))</f>
        <v>539</v>
      </c>
      <c r="BT54" s="142"/>
      <c r="BU54" s="143"/>
      <c r="BV54" s="141">
        <f>IF(OR(BW30=0,BW30=""),"",ROUND(BV49/BW30,0))</f>
        <v>574</v>
      </c>
      <c r="BW54" s="142"/>
      <c r="BX54" s="143"/>
      <c r="BY54" s="222">
        <f>IF(OR(BZ30=0,BZ30=""),"",ROUND(BY49/BZ30,0))</f>
        <v>1647</v>
      </c>
      <c r="BZ54" s="223"/>
      <c r="CA54" s="224"/>
      <c r="CB54" s="222">
        <f>IF(OR(CC30=0,CC30=""),"",ROUND(CB49/CC30,0))</f>
        <v>5099</v>
      </c>
      <c r="CC54" s="223"/>
      <c r="CD54" s="224"/>
      <c r="CE54" s="22"/>
      <c r="CF54" s="141">
        <f>IF(OR(CG30=0,CG30=""),"",ROUND(CF49/CG30,0))</f>
        <v>576</v>
      </c>
      <c r="CG54" s="142"/>
      <c r="CH54" s="143"/>
      <c r="CI54" s="141">
        <f>IF(OR(CJ30=0,CJ30=""),"",ROUND(CI49/CJ30,0))</f>
        <v>577</v>
      </c>
      <c r="CJ54" s="142"/>
      <c r="CK54" s="143"/>
      <c r="CL54" s="141">
        <f>IF(OR(CM30=0,CM30=""),"",ROUND(CL49/CM30,0))</f>
        <v>579</v>
      </c>
      <c r="CM54" s="142"/>
      <c r="CN54" s="143"/>
      <c r="CO54" s="141">
        <f>IF(OR(CP30=0,CP30=""),"",ROUND(CO49/CP30,0))</f>
        <v>1731</v>
      </c>
      <c r="CP54" s="142"/>
      <c r="CQ54" s="143"/>
      <c r="CR54" s="22"/>
      <c r="CS54" s="166">
        <f>IF(OR(CT30=0,CT30=""),"",ROUND(CS49/CT30,0))</f>
        <v>3372</v>
      </c>
      <c r="CT54" s="167"/>
      <c r="CU54" s="168"/>
      <c r="CV54" s="14"/>
      <c r="CW54" s="169">
        <f>IF(OR(CX30=0,CX30=""),"",ROUND(CW49/CX30,0))</f>
        <v>3204</v>
      </c>
      <c r="CX54" s="170"/>
      <c r="CY54" s="171"/>
      <c r="CZ54" s="14"/>
      <c r="DA54" s="172">
        <f t="shared" ref="DA54" si="146">IF($M54="貸",CS54-CW54,IF($M54="借",CW54-CS54,""))</f>
        <v>-168</v>
      </c>
      <c r="DB54" s="173"/>
      <c r="DC54" s="174"/>
      <c r="DD54" s="160">
        <f t="shared" ref="DD54" si="147">IF(OR(CW54="",CW54=0),"",ROUND(DA54/CW54,3))</f>
        <v>-5.1999999999999998E-2</v>
      </c>
      <c r="DE54" s="161"/>
      <c r="DF54" s="21" t="str">
        <f>IF(DD54="","",IF(ABS(DD54)&gt;=ROUND($DY$11/100,3),"○",IF(ABS(DD54)&lt;ROUND($DY$11/100,3),"","")))</f>
        <v>○</v>
      </c>
      <c r="DG54" s="164">
        <f t="shared" ref="DG54" si="148">IF(OR(BL54="",BL54=0),"",ROUND((CS54-BL54)/BL54,3))</f>
        <v>0.01</v>
      </c>
      <c r="DH54" s="165"/>
      <c r="DI54" s="9"/>
      <c r="DJ54" s="153">
        <f>IF(OR(DK30=0,DK30=""),"",ROUND(DJ49/DK30,0))</f>
        <v>6761</v>
      </c>
      <c r="DK54" s="154"/>
      <c r="DL54" s="155"/>
      <c r="DM54" s="9"/>
      <c r="DN54" s="166">
        <f>IF(OR(DO30=0,DO30=""),"",ROUND(DN49/DO30,0))</f>
        <v>6825</v>
      </c>
      <c r="DO54" s="167"/>
      <c r="DP54" s="168"/>
      <c r="DQ54" s="14"/>
      <c r="DR54" s="157">
        <f>IF(OR(DS30=0,DS30=""),"",ROUND(DR49/DS30,0))</f>
        <v>6798</v>
      </c>
      <c r="DS54" s="158"/>
      <c r="DT54" s="159"/>
      <c r="DU54" s="14"/>
      <c r="DV54" s="157">
        <f t="shared" ref="DV54" si="149">IF($M54="貸",DN54-DR54,IF($M54="借",DR54-DN54,""))</f>
        <v>-27</v>
      </c>
      <c r="DW54" s="158"/>
      <c r="DX54" s="159"/>
      <c r="DY54" s="160">
        <f t="shared" ref="DY54" si="150">IF(OR(DR54="",DR54=0),"",ROUND(DV54/DR54,3))</f>
        <v>-4.0000000000000001E-3</v>
      </c>
      <c r="DZ54" s="161"/>
      <c r="EA54" s="21" t="str">
        <f t="shared" ref="EA54" si="151">IF(DY54="","",IF(ABS(DY54)&gt;=ROUND($DY$11/100,3),"○",IF(ABS(DY54)&lt;ROUND($DY$11/100,3),"","")))</f>
        <v/>
      </c>
      <c r="EB54" s="162">
        <f t="shared" ref="EB54" si="152">IF(OR(DN54="",DN54=0),"",ROUND((DN54-DR54)/DN54,3))</f>
        <v>4.0000000000000001E-3</v>
      </c>
      <c r="EC54" s="163"/>
    </row>
    <row r="55" spans="2:133" ht="14.25" thickBot="1">
      <c r="B55" s="148"/>
      <c r="C55" s="16">
        <v>30</v>
      </c>
      <c r="D55" s="97" t="s">
        <v>125</v>
      </c>
      <c r="E55" s="98"/>
      <c r="F55" s="98"/>
      <c r="G55" s="98"/>
      <c r="H55" s="98"/>
      <c r="I55" s="98"/>
      <c r="J55" s="98"/>
      <c r="K55" s="98"/>
      <c r="L55" s="99"/>
      <c r="M55" s="17" t="s">
        <v>100</v>
      </c>
      <c r="O55" s="19" t="s">
        <v>104</v>
      </c>
      <c r="Q55" s="44"/>
      <c r="R55" s="183">
        <f>IF(OR(Q$24=0,Q$24=""),"",ROUND(Q54/Q$24,3))</f>
        <v>0.53300000000000003</v>
      </c>
      <c r="S55" s="184"/>
      <c r="T55" s="9"/>
      <c r="U55" s="44"/>
      <c r="V55" s="183">
        <f>IF(OR(U$24=0,U$24=""),"",ROUND(U54/U$24,3))</f>
        <v>0.59499999999999997</v>
      </c>
      <c r="W55" s="184"/>
      <c r="X55" s="44"/>
      <c r="Y55" s="183">
        <f>IF(OR(X$24=0,X$24=""),"",ROUND(X54/X$24,3))</f>
        <v>0.61699999999999999</v>
      </c>
      <c r="Z55" s="184"/>
      <c r="AA55" s="22"/>
      <c r="AB55" s="185">
        <f>IF(OR(AA$24=0,AA$24=""),"",ROUND(AA54/AA$24,3))</f>
        <v>0.51400000000000001</v>
      </c>
      <c r="AC55" s="186"/>
      <c r="AD55" s="22"/>
      <c r="AE55" s="185">
        <f>IF(OR(AD$24=0,AD$24=""),"",ROUND(AD54/AD$24,3))</f>
        <v>0.57099999999999995</v>
      </c>
      <c r="AF55" s="186"/>
      <c r="AG55" s="20"/>
      <c r="AH55" s="22"/>
      <c r="AI55" s="185">
        <f>IF(OR(AH$24=0,AH$24=""),"",ROUND(AH54/AH$24,3))</f>
        <v>0.51500000000000001</v>
      </c>
      <c r="AJ55" s="186"/>
      <c r="AK55" s="22"/>
      <c r="AL55" s="185">
        <f>IF(OR(AK$24=0,AK$24=""),"",ROUND(AK54/AK$24,3))</f>
        <v>0.51600000000000001</v>
      </c>
      <c r="AM55" s="186"/>
      <c r="AN55" s="22"/>
      <c r="AO55" s="185">
        <f>IF(OR(AN$24=0,AN$24=""),"",ROUND(AN54/AN$24,3))</f>
        <v>0.51700000000000002</v>
      </c>
      <c r="AP55" s="186"/>
      <c r="AQ55" s="22"/>
      <c r="AR55" s="185">
        <f>IF(OR(AQ$24=0,AQ$24=""),"",ROUND(AQ54/AQ$24,3))</f>
        <v>0.51600000000000001</v>
      </c>
      <c r="AS55" s="186"/>
      <c r="AT55" s="20"/>
      <c r="AU55" s="22"/>
      <c r="AV55" s="187">
        <f>IF(OR(AU$24=0,AU$24=""),"",ROUND(AU54/AU$24,3))</f>
        <v>0.54200000000000004</v>
      </c>
      <c r="AW55" s="188"/>
      <c r="AX55" s="9"/>
      <c r="AY55" s="14"/>
      <c r="AZ55" s="189">
        <f>IF(OR(AY$24=0,AY$24=""),"",ROUND(AY54/AY$24,3))</f>
        <v>0.53300000000000003</v>
      </c>
      <c r="BA55" s="190"/>
      <c r="BB55" s="9"/>
      <c r="BC55" s="14"/>
      <c r="BD55" s="191">
        <f>IF(M54="貸",AV54-AZ54,IF(M54="借",AZ54-AV54,""))</f>
        <v>0</v>
      </c>
      <c r="BE55" s="192"/>
      <c r="BF55" s="160" t="str">
        <f t="shared" si="144"/>
        <v/>
      </c>
      <c r="BG55" s="161"/>
      <c r="BH55" s="21" t="str">
        <f>IF(BF55="","",IF(ABS(BF55)&gt;=ROUND($DY$11/100,3),"○",IF(ABS(BF55)&lt;ROUND($DY$11/100,3),"","")))</f>
        <v/>
      </c>
      <c r="BI55" s="164" t="str">
        <f t="shared" si="145"/>
        <v/>
      </c>
      <c r="BJ55" s="165"/>
      <c r="BK55" s="9"/>
      <c r="BL55" s="44"/>
      <c r="BM55" s="183">
        <f>IF(OR(BL$24=0,BL$24=""),"",ROUND(BL54/BL$24,3))</f>
        <v>0.51200000000000001</v>
      </c>
      <c r="BN55" s="184"/>
      <c r="BO55" s="9"/>
      <c r="BP55" s="22"/>
      <c r="BQ55" s="185">
        <f>IF(OR(BP$24=0,BP$24=""),"",ROUND(BP54/BP$24,3))</f>
        <v>0.43</v>
      </c>
      <c r="BR55" s="186"/>
      <c r="BS55" s="22"/>
      <c r="BT55" s="185">
        <f>IF(OR(BS$24=0,BS$24=""),"",ROUND(BS54/BS$24,3))</f>
        <v>0.43099999999999999</v>
      </c>
      <c r="BU55" s="186"/>
      <c r="BV55" s="22"/>
      <c r="BW55" s="185">
        <f>IF(OR(BV$24=0,BV$24=""),"",ROUND(BV54/BV$24,3))</f>
        <v>0.52200000000000002</v>
      </c>
      <c r="BX55" s="186"/>
      <c r="BY55" s="22"/>
      <c r="BZ55" s="185">
        <f>IF(OR(BY$24=0,BY$24=""),"",ROUND(BY54/BY$24,3))</f>
        <v>0.45800000000000002</v>
      </c>
      <c r="CA55" s="186"/>
      <c r="CB55" s="22"/>
      <c r="CC55" s="185">
        <f>IF(OR(CB$24=0,CB$24=""),"",ROUND(CB54/CB$24,3))</f>
        <v>0.51100000000000001</v>
      </c>
      <c r="CD55" s="186"/>
      <c r="CE55" s="22"/>
      <c r="CF55" s="22"/>
      <c r="CG55" s="185">
        <f>IF(OR(CF$24=0,CF$24=""),"",ROUND(CF54/CF$24,3))</f>
        <v>0.52400000000000002</v>
      </c>
      <c r="CH55" s="186"/>
      <c r="CI55" s="22"/>
      <c r="CJ55" s="185">
        <f>IF(OR(CI$24=0,CI$24=""),"",ROUND(CI54/CI$24,3))</f>
        <v>0.52500000000000002</v>
      </c>
      <c r="CK55" s="186"/>
      <c r="CL55" s="22"/>
      <c r="CM55" s="185">
        <f>IF(OR(CL$24=0,CL$24=""),"",ROUND(CL54/CL$24,3))</f>
        <v>0.52600000000000002</v>
      </c>
      <c r="CN55" s="186"/>
      <c r="CO55" s="22"/>
      <c r="CP55" s="185">
        <f>IF(OR(CO$24=0,CO$24=""),"",ROUND(CO54/CO$24,3))</f>
        <v>0.52500000000000002</v>
      </c>
      <c r="CQ55" s="186"/>
      <c r="CR55" s="22"/>
      <c r="CS55" s="22"/>
      <c r="CT55" s="187">
        <f>IF(OR(CS$24=0,CS$24=""),"",ROUND(CS54/CS$24,3))</f>
        <v>0.48899999999999999</v>
      </c>
      <c r="CU55" s="188"/>
      <c r="CV55" s="14"/>
      <c r="CW55" s="14"/>
      <c r="CX55" s="189">
        <f>IF(OR(CW$24=0,CW$24=""),"",ROUND(CW54/CW$24,3))</f>
        <v>0.41199999999999998</v>
      </c>
      <c r="CY55" s="190"/>
      <c r="CZ55" s="14"/>
      <c r="DA55" s="14"/>
      <c r="DB55" s="191">
        <f>IF($M55="貸",CT55-CX55,IF($M55="借",CX55-CT55,""))</f>
        <v>-7.7000000000000013E-2</v>
      </c>
      <c r="DC55" s="192"/>
      <c r="DD55" s="14"/>
      <c r="DE55" s="9"/>
      <c r="DF55" s="23" t="str">
        <f>IF(BM55="","",IF(ABS(CT55-BM55)&gt;=ROUND($DY$11/100,3),"○",IF(ABS(CT55-BM55)&lt;ROUND($DY$11/100,3),"","")))</f>
        <v/>
      </c>
      <c r="DG55" s="181">
        <f>IF(OR(BM55="",BM55=0),"",ROUND(CT55-BM55,3))</f>
        <v>-2.3E-2</v>
      </c>
      <c r="DH55" s="182"/>
      <c r="DI55" s="9"/>
      <c r="DJ55" s="44"/>
      <c r="DK55" s="183">
        <f>IF(OR(DJ$24=0,DJ$24=""),"",ROUND(DJ54/DJ$24,3))</f>
        <v>0.52200000000000002</v>
      </c>
      <c r="DL55" s="184"/>
      <c r="DM55" s="9"/>
      <c r="DN55" s="22"/>
      <c r="DO55" s="187">
        <f>IF(OR(DN$24=0,DN$24=""),"",ROUND(DN54/DN$24,3))</f>
        <v>0.51400000000000001</v>
      </c>
      <c r="DP55" s="188"/>
      <c r="DQ55" s="14"/>
      <c r="DR55" s="14"/>
      <c r="DS55" s="191">
        <f>IF(OR(DR$24=0,DR$24=""),"",ROUND(DR54/DR$24,3))</f>
        <v>0.52700000000000002</v>
      </c>
      <c r="DT55" s="192"/>
      <c r="DU55" s="14"/>
      <c r="DV55" s="14"/>
      <c r="DW55" s="191">
        <f>IF($M55="貸",DO55-DS55,IF($M55="借",DS55-DO55,""))</f>
        <v>1.3000000000000012E-2</v>
      </c>
      <c r="DX55" s="192"/>
      <c r="DY55" s="14"/>
      <c r="DZ55" s="9"/>
      <c r="EA55" s="21" t="str">
        <f>IF(DW55="","",IF(ABS(DW55)&gt;=ROUND($DY$11/100,3),"○",IF(ABS(DW55)&lt;ROUND($DY$11/100,3),"","")))</f>
        <v/>
      </c>
      <c r="EB55" s="162">
        <f>DO55-DK55</f>
        <v>-8.0000000000000071E-3</v>
      </c>
      <c r="EC55" s="163"/>
    </row>
    <row r="56" spans="2:133" ht="6.6" customHeight="1" thickBot="1">
      <c r="B56" s="148"/>
      <c r="Q56" s="44"/>
      <c r="R56" s="44"/>
      <c r="S56" s="44"/>
      <c r="T56" s="9"/>
      <c r="U56" s="44"/>
      <c r="V56" s="44"/>
      <c r="W56" s="44"/>
      <c r="X56" s="44"/>
      <c r="Y56" s="44"/>
      <c r="Z56" s="44"/>
      <c r="AA56" s="22"/>
      <c r="AB56" s="22"/>
      <c r="AC56" s="22"/>
      <c r="AD56" s="22"/>
      <c r="AE56" s="22"/>
      <c r="AF56" s="22"/>
      <c r="AG56" s="20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0"/>
      <c r="AU56" s="22"/>
      <c r="AV56" s="22"/>
      <c r="AW56" s="22"/>
      <c r="AX56" s="9"/>
      <c r="AY56" s="14"/>
      <c r="AZ56" s="14"/>
      <c r="BA56" s="14"/>
      <c r="BB56" s="9"/>
      <c r="BC56" s="14"/>
      <c r="BD56" s="14"/>
      <c r="BE56" s="14"/>
      <c r="BF56" s="14"/>
      <c r="BG56" s="9"/>
      <c r="BH56" s="9"/>
      <c r="BI56" s="9"/>
      <c r="BJ56" s="9"/>
      <c r="BK56" s="9"/>
      <c r="BL56" s="44"/>
      <c r="BM56" s="44"/>
      <c r="BN56" s="44"/>
      <c r="BO56" s="9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14"/>
      <c r="CW56" s="14"/>
      <c r="CX56" s="14"/>
      <c r="CY56" s="14"/>
      <c r="CZ56" s="14"/>
      <c r="DA56" s="14"/>
      <c r="DB56" s="14"/>
      <c r="DC56" s="14"/>
      <c r="DD56" s="14"/>
      <c r="DE56" s="9"/>
      <c r="DF56" s="9"/>
      <c r="DG56" s="9"/>
      <c r="DH56" s="9"/>
      <c r="DI56" s="9"/>
      <c r="DJ56" s="44"/>
      <c r="DK56" s="44"/>
      <c r="DL56" s="44"/>
      <c r="DM56" s="9"/>
      <c r="DN56" s="22"/>
      <c r="DO56" s="22"/>
      <c r="DP56" s="22"/>
      <c r="DQ56" s="14"/>
      <c r="DR56" s="14"/>
      <c r="DS56" s="14"/>
      <c r="DT56" s="14"/>
      <c r="DU56" s="14"/>
      <c r="DV56" s="14"/>
      <c r="DW56" s="14"/>
      <c r="DX56" s="14"/>
      <c r="DY56" s="14"/>
      <c r="DZ56" s="9"/>
      <c r="EA56" s="9"/>
    </row>
    <row r="57" spans="2:133" ht="14.25" thickBot="1">
      <c r="B57" s="148"/>
      <c r="C57" s="16">
        <v>31</v>
      </c>
      <c r="D57" s="178" t="s">
        <v>126</v>
      </c>
      <c r="E57" s="179"/>
      <c r="F57" s="179"/>
      <c r="G57" s="179"/>
      <c r="H57" s="179"/>
      <c r="I57" s="179"/>
      <c r="J57" s="179"/>
      <c r="K57" s="179"/>
      <c r="L57" s="180"/>
      <c r="M57" s="17" t="s">
        <v>92</v>
      </c>
      <c r="N57" s="19" t="s">
        <v>93</v>
      </c>
      <c r="O57" s="19" t="s">
        <v>94</v>
      </c>
      <c r="Q57" s="150">
        <f>[1]月次予算報告書!AY57</f>
        <v>-3</v>
      </c>
      <c r="R57" s="151"/>
      <c r="S57" s="152"/>
      <c r="T57" s="9"/>
      <c r="U57" s="153"/>
      <c r="V57" s="154"/>
      <c r="W57" s="155"/>
      <c r="X57" s="153"/>
      <c r="Y57" s="154"/>
      <c r="Z57" s="155"/>
      <c r="AA57" s="141"/>
      <c r="AB57" s="142"/>
      <c r="AC57" s="143"/>
      <c r="AD57" s="141">
        <f t="shared" ref="AD57" si="153">SUM(U57:AC57)</f>
        <v>0</v>
      </c>
      <c r="AE57" s="142"/>
      <c r="AF57" s="143"/>
      <c r="AG57" s="20"/>
      <c r="AH57" s="141"/>
      <c r="AI57" s="142"/>
      <c r="AJ57" s="143"/>
      <c r="AK57" s="141"/>
      <c r="AL57" s="142"/>
      <c r="AM57" s="143"/>
      <c r="AN57" s="141"/>
      <c r="AO57" s="142"/>
      <c r="AP57" s="143"/>
      <c r="AQ57" s="141">
        <f t="shared" ref="AQ57" si="154">SUM(AH57:AP57)</f>
        <v>0</v>
      </c>
      <c r="AR57" s="142"/>
      <c r="AS57" s="143"/>
      <c r="AT57" s="20"/>
      <c r="AU57" s="141">
        <f t="shared" ref="AU57" si="155">+AD57+AQ57</f>
        <v>0</v>
      </c>
      <c r="AV57" s="142"/>
      <c r="AW57" s="143"/>
      <c r="AX57" s="9"/>
      <c r="AY57" s="144">
        <f>[1]月次予算報告書!AY57</f>
        <v>-3</v>
      </c>
      <c r="AZ57" s="145"/>
      <c r="BA57" s="146"/>
      <c r="BB57" s="9"/>
      <c r="BC57" s="157">
        <f t="shared" ref="BC57" si="156">IF(M57="貸",AU57-AY57,IF(M57="借",AY57-AU57,""))</f>
        <v>3</v>
      </c>
      <c r="BD57" s="158"/>
      <c r="BE57" s="159"/>
      <c r="BF57" s="160">
        <f t="shared" ref="BF57" si="157">IF(OR(AY57="",AY57=0),"",ROUND(BC57/AY57,3))</f>
        <v>-1</v>
      </c>
      <c r="BG57" s="161"/>
      <c r="BH57" s="21" t="str">
        <f>IF(BF57="","",IF(ABS(BF57)&gt;=ROUND($DY$11/100,3),"○",IF(ABS(BF57)&lt;ROUND($DY$11/100,3),"","")))</f>
        <v>○</v>
      </c>
      <c r="BI57" s="164">
        <f t="shared" ref="BI57" si="158">IF(OR(Q57="",Q57=0),"",ROUND((AU57-Q57)/Q57,3))</f>
        <v>-1</v>
      </c>
      <c r="BJ57" s="165"/>
      <c r="BK57" s="9"/>
      <c r="BL57" s="153">
        <v>-10</v>
      </c>
      <c r="BM57" s="154"/>
      <c r="BN57" s="155"/>
      <c r="BO57" s="9"/>
      <c r="BP57" s="141"/>
      <c r="BQ57" s="142"/>
      <c r="BR57" s="143"/>
      <c r="BS57" s="141"/>
      <c r="BT57" s="142"/>
      <c r="BU57" s="143"/>
      <c r="BV57" s="141"/>
      <c r="BW57" s="142"/>
      <c r="BX57" s="143"/>
      <c r="BY57" s="141">
        <f t="shared" ref="BY57" si="159">SUM(BP57:BX57)</f>
        <v>0</v>
      </c>
      <c r="BZ57" s="142"/>
      <c r="CA57" s="143"/>
      <c r="CB57" s="141">
        <f t="shared" ref="CB57" si="160">+AU57+BY57</f>
        <v>0</v>
      </c>
      <c r="CC57" s="142"/>
      <c r="CD57" s="143"/>
      <c r="CE57" s="22"/>
      <c r="CF57" s="141"/>
      <c r="CG57" s="142"/>
      <c r="CH57" s="143"/>
      <c r="CI57" s="141"/>
      <c r="CJ57" s="142"/>
      <c r="CK57" s="143"/>
      <c r="CL57" s="141"/>
      <c r="CM57" s="142"/>
      <c r="CN57" s="143"/>
      <c r="CO57" s="141">
        <f t="shared" ref="CO57" si="161">SUM(CF57:CN57)</f>
        <v>0</v>
      </c>
      <c r="CP57" s="142"/>
      <c r="CQ57" s="143"/>
      <c r="CR57" s="22"/>
      <c r="CS57" s="141">
        <f t="shared" ref="CS57" si="162">+BY57+CO57</f>
        <v>0</v>
      </c>
      <c r="CT57" s="142"/>
      <c r="CU57" s="143"/>
      <c r="CV57" s="14"/>
      <c r="CW57" s="144">
        <f>[1]月次予算報告書!CS57</f>
        <v>0</v>
      </c>
      <c r="CX57" s="145"/>
      <c r="CY57" s="146"/>
      <c r="CZ57" s="14"/>
      <c r="DA57" s="172">
        <f t="shared" ref="DA57" si="163">IF($M57="貸",CS57-CW57,IF($M57="借",CW57-CS57,""))</f>
        <v>0</v>
      </c>
      <c r="DB57" s="173"/>
      <c r="DC57" s="174"/>
      <c r="DD57" s="160" t="str">
        <f t="shared" ref="DD57" si="164">IF(OR(CW57="",CW57=0),"",ROUND(DA57/CW57,3))</f>
        <v/>
      </c>
      <c r="DE57" s="161"/>
      <c r="DF57" s="21" t="str">
        <f>IF(DD57="","",IF(ABS(DD57)&gt;=ROUND($DY$11/100,3),"○",IF(ABS(DD57)&lt;ROUND($DY$11/100,3),"","")))</f>
        <v/>
      </c>
      <c r="DG57" s="164">
        <f t="shared" ref="DG57" si="165">IF(OR(BL57="",BL57=0),"",ROUND((CS57-BL57)/BL57,3))</f>
        <v>-1</v>
      </c>
      <c r="DH57" s="165"/>
      <c r="DI57" s="9"/>
      <c r="DJ57" s="153">
        <f t="shared" ref="DJ57" si="166">+Q57+BL57</f>
        <v>-13</v>
      </c>
      <c r="DK57" s="154"/>
      <c r="DL57" s="155"/>
      <c r="DM57" s="9"/>
      <c r="DN57" s="141">
        <f t="shared" ref="DN57" si="167">+AU57+CS57</f>
        <v>0</v>
      </c>
      <c r="DO57" s="142"/>
      <c r="DP57" s="143"/>
      <c r="DQ57" s="14"/>
      <c r="DR57" s="157">
        <f t="shared" ref="DR57" si="168">+AU57+BL57</f>
        <v>-10</v>
      </c>
      <c r="DS57" s="158"/>
      <c r="DT57" s="159"/>
      <c r="DU57" s="14"/>
      <c r="DV57" s="157">
        <f t="shared" ref="DV57" si="169">IF($M57="貸",DN57-DR57,IF($M57="借",DR57-DN57,""))</f>
        <v>10</v>
      </c>
      <c r="DW57" s="158"/>
      <c r="DX57" s="159"/>
      <c r="DY57" s="160">
        <f t="shared" ref="DY57" si="170">IF(OR(DR57="",DR57=0),"",ROUND(DV57/DR57,3))</f>
        <v>-1</v>
      </c>
      <c r="DZ57" s="161"/>
      <c r="EA57" s="21" t="str">
        <f t="shared" ref="EA57" si="171">IF(DY57="","",IF(ABS(DY57)&gt;=ROUND($DY$11/100,3),"○",IF(ABS(DY57)&lt;ROUND($DY$11/100,3),"","")))</f>
        <v>○</v>
      </c>
      <c r="EB57" s="162" t="str">
        <f t="shared" ref="EB57" si="172">IF(OR(DN57="",DN57=0),"",ROUND((DN57-DR57)/DN57,3))</f>
        <v/>
      </c>
      <c r="EC57" s="163"/>
    </row>
    <row r="58" spans="2:133" ht="4.9000000000000004" customHeight="1" thickBot="1">
      <c r="B58" s="148"/>
      <c r="Q58" s="44"/>
      <c r="R58" s="44"/>
      <c r="S58" s="44"/>
      <c r="T58" s="9"/>
      <c r="U58" s="44"/>
      <c r="V58" s="44"/>
      <c r="W58" s="44"/>
      <c r="X58" s="44"/>
      <c r="Y58" s="44"/>
      <c r="Z58" s="44"/>
      <c r="AA58" s="22"/>
      <c r="AB58" s="22"/>
      <c r="AC58" s="22"/>
      <c r="AD58" s="22"/>
      <c r="AE58" s="22"/>
      <c r="AF58" s="22"/>
      <c r="AG58" s="20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0"/>
      <c r="AU58" s="22"/>
      <c r="AV58" s="22"/>
      <c r="AW58" s="22"/>
      <c r="AX58" s="9"/>
      <c r="AY58" s="14"/>
      <c r="AZ58" s="14"/>
      <c r="BA58" s="14"/>
      <c r="BB58" s="9"/>
      <c r="BC58" s="14"/>
      <c r="BD58" s="14"/>
      <c r="BE58" s="14"/>
      <c r="BF58" s="14"/>
      <c r="BG58" s="9"/>
      <c r="BH58" s="9"/>
      <c r="BI58" s="9"/>
      <c r="BJ58" s="9"/>
      <c r="BK58" s="9"/>
      <c r="BL58" s="44"/>
      <c r="BM58" s="44"/>
      <c r="BN58" s="44"/>
      <c r="BO58" s="9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14"/>
      <c r="CW58" s="14"/>
      <c r="CX58" s="14"/>
      <c r="CY58" s="14"/>
      <c r="CZ58" s="14"/>
      <c r="DA58" s="14"/>
      <c r="DB58" s="14"/>
      <c r="DC58" s="14"/>
      <c r="DD58" s="14"/>
      <c r="DE58" s="9"/>
      <c r="DF58" s="9"/>
      <c r="DG58" s="9"/>
      <c r="DH58" s="9"/>
      <c r="DI58" s="9"/>
      <c r="DJ58" s="44"/>
      <c r="DK58" s="44"/>
      <c r="DL58" s="44"/>
      <c r="DM58" s="9"/>
      <c r="DN58" s="22"/>
      <c r="DO58" s="22"/>
      <c r="DP58" s="22"/>
      <c r="DQ58" s="14"/>
      <c r="DR58" s="14"/>
      <c r="DS58" s="14"/>
      <c r="DT58" s="14"/>
      <c r="DU58" s="14"/>
      <c r="DV58" s="14"/>
      <c r="DW58" s="14"/>
      <c r="DX58" s="14"/>
      <c r="DY58" s="14"/>
      <c r="DZ58" s="9"/>
      <c r="EA58" s="9"/>
    </row>
    <row r="59" spans="2:133" ht="14.25" thickBot="1">
      <c r="B59" s="148"/>
      <c r="C59" s="16">
        <v>32</v>
      </c>
      <c r="D59" s="97" t="s">
        <v>127</v>
      </c>
      <c r="E59" s="98"/>
      <c r="F59" s="98"/>
      <c r="G59" s="98"/>
      <c r="H59" s="98"/>
      <c r="I59" s="98"/>
      <c r="J59" s="98"/>
      <c r="K59" s="98"/>
      <c r="L59" s="99"/>
      <c r="M59" s="17" t="s">
        <v>92</v>
      </c>
      <c r="N59" s="19" t="s">
        <v>93</v>
      </c>
      <c r="O59" s="19" t="s">
        <v>94</v>
      </c>
      <c r="Q59" s="153">
        <f t="shared" ref="Q59" si="173">+Q51+Q57</f>
        <v>1903</v>
      </c>
      <c r="R59" s="154"/>
      <c r="S59" s="155"/>
      <c r="T59" s="9"/>
      <c r="U59" s="153">
        <f t="shared" ref="U59" si="174">+U51+U57</f>
        <v>251</v>
      </c>
      <c r="V59" s="154"/>
      <c r="W59" s="155"/>
      <c r="X59" s="153">
        <f t="shared" ref="X59" si="175">+X51+X57</f>
        <v>230</v>
      </c>
      <c r="Y59" s="154"/>
      <c r="Z59" s="155"/>
      <c r="AA59" s="141">
        <f t="shared" ref="AA59" si="176">+AA51+AA57</f>
        <v>350</v>
      </c>
      <c r="AB59" s="142"/>
      <c r="AC59" s="143"/>
      <c r="AD59" s="141">
        <f t="shared" ref="AD59" si="177">+AD51+AD57</f>
        <v>831</v>
      </c>
      <c r="AE59" s="142"/>
      <c r="AF59" s="143"/>
      <c r="AG59" s="20"/>
      <c r="AH59" s="141">
        <f t="shared" ref="AH59" si="178">+AH51+AH57</f>
        <v>349</v>
      </c>
      <c r="AI59" s="142"/>
      <c r="AJ59" s="143"/>
      <c r="AK59" s="141">
        <f t="shared" ref="AK59" si="179">+AK51+AK57</f>
        <v>348</v>
      </c>
      <c r="AL59" s="142"/>
      <c r="AM59" s="143"/>
      <c r="AN59" s="141">
        <f t="shared" ref="AN59" si="180">+AN51+AN57</f>
        <v>347</v>
      </c>
      <c r="AO59" s="142"/>
      <c r="AP59" s="143"/>
      <c r="AQ59" s="141">
        <f t="shared" ref="AQ59" si="181">+AQ51+AQ57</f>
        <v>1044</v>
      </c>
      <c r="AR59" s="142"/>
      <c r="AS59" s="143"/>
      <c r="AT59" s="20"/>
      <c r="AU59" s="166">
        <f t="shared" ref="AU59" si="182">+AU51+AU57</f>
        <v>1875</v>
      </c>
      <c r="AV59" s="167"/>
      <c r="AW59" s="168"/>
      <c r="AX59" s="9"/>
      <c r="AY59" s="169">
        <f t="shared" ref="AY59" si="183">+AY51+AY57</f>
        <v>1903</v>
      </c>
      <c r="AZ59" s="170"/>
      <c r="BA59" s="171"/>
      <c r="BB59" s="9"/>
      <c r="BC59" s="157">
        <f t="shared" ref="BC59" si="184">IF(M59="貸",AU59-AY59,IF(M59="借",AY59-AU59,""))</f>
        <v>-28</v>
      </c>
      <c r="BD59" s="158"/>
      <c r="BE59" s="159"/>
      <c r="BF59" s="160">
        <f t="shared" ref="BF59:BF60" si="185">IF(OR(AY59="",AY59=0),"",ROUND(BC59/AY59,3))</f>
        <v>-1.4999999999999999E-2</v>
      </c>
      <c r="BG59" s="161"/>
      <c r="BH59" s="21" t="str">
        <f>IF(BF59="","",IF(ABS(BF59)&gt;=ROUND($DY$11/100,3),"○",IF(ABS(BF59)&lt;ROUND($DY$11/100,3),"","")))</f>
        <v/>
      </c>
      <c r="BI59" s="164">
        <f t="shared" ref="BI59" si="186">IF(OR(Q59="",Q59=0),"",ROUND((AU59-Q59)/Q59,3))</f>
        <v>-1.4999999999999999E-2</v>
      </c>
      <c r="BJ59" s="165"/>
      <c r="BK59" s="9"/>
      <c r="BL59" s="153">
        <f t="shared" ref="BL59" si="187">+BL51+BL57</f>
        <v>2096</v>
      </c>
      <c r="BM59" s="154"/>
      <c r="BN59" s="155"/>
      <c r="BO59" s="9"/>
      <c r="BP59" s="141">
        <f t="shared" ref="BP59" si="188">+BP51+BP57</f>
        <v>496</v>
      </c>
      <c r="BQ59" s="142"/>
      <c r="BR59" s="143"/>
      <c r="BS59" s="141">
        <f t="shared" ref="BS59" si="189">+BS51+BS57</f>
        <v>495</v>
      </c>
      <c r="BT59" s="142"/>
      <c r="BU59" s="143"/>
      <c r="BV59" s="141">
        <f t="shared" ref="BV59" si="190">+BV51+BV57</f>
        <v>344</v>
      </c>
      <c r="BW59" s="142"/>
      <c r="BX59" s="143"/>
      <c r="BY59" s="141">
        <f t="shared" ref="BY59" si="191">+BY51+BY57</f>
        <v>1335</v>
      </c>
      <c r="BZ59" s="142"/>
      <c r="CA59" s="143"/>
      <c r="CB59" s="141">
        <f t="shared" ref="CB59" si="192">+CB51+CB57</f>
        <v>3210</v>
      </c>
      <c r="CC59" s="142"/>
      <c r="CD59" s="143"/>
      <c r="CE59" s="22"/>
      <c r="CF59" s="141">
        <f t="shared" ref="CF59" si="193">+CF51+CF57</f>
        <v>343</v>
      </c>
      <c r="CG59" s="142"/>
      <c r="CH59" s="143"/>
      <c r="CI59" s="141">
        <f t="shared" ref="CI59" si="194">+CI51+CI57</f>
        <v>342</v>
      </c>
      <c r="CJ59" s="142"/>
      <c r="CK59" s="143"/>
      <c r="CL59" s="141">
        <f t="shared" ref="CL59" si="195">+CL51+CL57</f>
        <v>341</v>
      </c>
      <c r="CM59" s="142"/>
      <c r="CN59" s="143"/>
      <c r="CO59" s="141">
        <f t="shared" ref="CO59" si="196">+CO51+CO57</f>
        <v>1026</v>
      </c>
      <c r="CP59" s="142"/>
      <c r="CQ59" s="143"/>
      <c r="CR59" s="22"/>
      <c r="CS59" s="166">
        <f t="shared" ref="CS59" si="197">+CS51+CS57</f>
        <v>2361</v>
      </c>
      <c r="CT59" s="167"/>
      <c r="CU59" s="168"/>
      <c r="CV59" s="14"/>
      <c r="CW59" s="169">
        <f t="shared" ref="CW59" si="198">+CW51+CW57</f>
        <v>2412</v>
      </c>
      <c r="CX59" s="170"/>
      <c r="CY59" s="171"/>
      <c r="CZ59" s="14"/>
      <c r="DA59" s="172">
        <f t="shared" ref="DA59" si="199">IF($M59="貸",CS59-CW59,IF($M59="借",CW59-CS59,""))</f>
        <v>-51</v>
      </c>
      <c r="DB59" s="173"/>
      <c r="DC59" s="174"/>
      <c r="DD59" s="160">
        <f t="shared" ref="DD59" si="200">IF(OR(CW59="",CW59=0),"",ROUND(DA59/CW59,3))</f>
        <v>-2.1000000000000001E-2</v>
      </c>
      <c r="DE59" s="161"/>
      <c r="DF59" s="21" t="str">
        <f>IF(DD59="","",IF(ABS(DD59)&gt;=ROUND($DY$11/100,3),"○",IF(ABS(DD59)&lt;ROUND($DY$11/100,3),"","")))</f>
        <v/>
      </c>
      <c r="DG59" s="164">
        <f t="shared" ref="DG59" si="201">IF(OR(BL59="",BL59=0),"",ROUND((CS59-BL59)/BL59,3))</f>
        <v>0.126</v>
      </c>
      <c r="DH59" s="165"/>
      <c r="DI59" s="9"/>
      <c r="DJ59" s="153">
        <f t="shared" ref="DJ59" si="202">+DJ51+DJ57</f>
        <v>3999</v>
      </c>
      <c r="DK59" s="154"/>
      <c r="DL59" s="155"/>
      <c r="DM59" s="9"/>
      <c r="DN59" s="166">
        <f t="shared" ref="DN59" si="203">+DN51+DN57</f>
        <v>4236</v>
      </c>
      <c r="DO59" s="167"/>
      <c r="DP59" s="168"/>
      <c r="DQ59" s="14"/>
      <c r="DR59" s="157">
        <f t="shared" ref="DR59" si="204">+DR51+DR57</f>
        <v>3971</v>
      </c>
      <c r="DS59" s="158"/>
      <c r="DT59" s="159"/>
      <c r="DU59" s="14"/>
      <c r="DV59" s="157">
        <f t="shared" ref="DV59" si="205">IF($M59="貸",DN59-DR59,IF($M59="借",DR59-DN59,""))</f>
        <v>265</v>
      </c>
      <c r="DW59" s="158"/>
      <c r="DX59" s="159"/>
      <c r="DY59" s="160">
        <f t="shared" ref="DY59" si="206">IF(OR(DR59="",DR59=0),"",ROUND(DV59/DR59,3))</f>
        <v>6.7000000000000004E-2</v>
      </c>
      <c r="DZ59" s="161"/>
      <c r="EA59" s="21" t="str">
        <f t="shared" ref="EA59" si="207">IF(DY59="","",IF(ABS(DY59)&gt;=ROUND($DY$11/100,3),"○",IF(ABS(DY59)&lt;ROUND($DY$11/100,3),"","")))</f>
        <v>○</v>
      </c>
      <c r="EB59" s="162">
        <f t="shared" ref="EB59" si="208">IF(OR(DN59="",DN59=0),"",ROUND((DN59-DR59)/DN59,3))</f>
        <v>6.3E-2</v>
      </c>
      <c r="EC59" s="163"/>
    </row>
    <row r="60" spans="2:133" ht="14.25" thickBot="1">
      <c r="B60" s="148"/>
      <c r="C60" s="16">
        <v>33</v>
      </c>
      <c r="D60" s="97" t="s">
        <v>103</v>
      </c>
      <c r="E60" s="98"/>
      <c r="F60" s="98"/>
      <c r="G60" s="98"/>
      <c r="H60" s="98"/>
      <c r="I60" s="98"/>
      <c r="J60" s="98"/>
      <c r="K60" s="98"/>
      <c r="L60" s="99"/>
      <c r="M60" s="17" t="s">
        <v>92</v>
      </c>
      <c r="O60" s="19" t="s">
        <v>104</v>
      </c>
      <c r="Q60" s="44"/>
      <c r="R60" s="183">
        <f>IF(OR(Q$24=0,Q$24=""),"",ROUND(Q59/Q$24,3))</f>
        <v>0.29599999999999999</v>
      </c>
      <c r="S60" s="184"/>
      <c r="T60" s="9"/>
      <c r="U60" s="44"/>
      <c r="V60" s="183">
        <f>IF(OR(U$24=0,U$24=""),"",ROUND(U59/U$24,3))</f>
        <v>0.251</v>
      </c>
      <c r="W60" s="184"/>
      <c r="X60" s="44"/>
      <c r="Y60" s="183">
        <f>IF(OR(X$24=0,X$24=""),"",ROUND(X59/X$24,3))</f>
        <v>0.23499999999999999</v>
      </c>
      <c r="Z60" s="184"/>
      <c r="AA60" s="22"/>
      <c r="AB60" s="185">
        <f>IF(OR(AA$24=0,AA$24=""),"",ROUND(AA59/AA$24,3))</f>
        <v>0.318</v>
      </c>
      <c r="AC60" s="186"/>
      <c r="AD60" s="22"/>
      <c r="AE60" s="185">
        <f>IF(OR(AD$24=0,AD$24=""),"",ROUND(AD59/AD$24,3))</f>
        <v>0.27</v>
      </c>
      <c r="AF60" s="186"/>
      <c r="AG60" s="20"/>
      <c r="AH60" s="22"/>
      <c r="AI60" s="185">
        <f>IF(OR(AH$24=0,AH$24=""),"",ROUND(AH59/AH$24,3))</f>
        <v>0.317</v>
      </c>
      <c r="AJ60" s="186"/>
      <c r="AK60" s="22"/>
      <c r="AL60" s="185">
        <f>IF(OR(AK$24=0,AK$24=""),"",ROUND(AK59/AK$24,3))</f>
        <v>0.316</v>
      </c>
      <c r="AM60" s="186"/>
      <c r="AN60" s="22"/>
      <c r="AO60" s="185">
        <f>IF(OR(AN$24=0,AN$24=""),"",ROUND(AN59/AN$24,3))</f>
        <v>0.315</v>
      </c>
      <c r="AP60" s="186"/>
      <c r="AQ60" s="22"/>
      <c r="AR60" s="185">
        <f>IF(OR(AQ$24=0,AQ$24=""),"",ROUND(AQ59/AQ$24,3))</f>
        <v>0.316</v>
      </c>
      <c r="AS60" s="186"/>
      <c r="AT60" s="20"/>
      <c r="AU60" s="22"/>
      <c r="AV60" s="187">
        <f>IF(OR(AU$24=0,AU$24=""),"",ROUND(AU59/AU$24,3))</f>
        <v>0.29399999999999998</v>
      </c>
      <c r="AW60" s="188"/>
      <c r="AX60" s="9"/>
      <c r="AY60" s="14"/>
      <c r="AZ60" s="189">
        <f>IF(OR(AY$24=0,AY$24=""),"",ROUND(AY59/AY$24,3))</f>
        <v>0.29599999999999999</v>
      </c>
      <c r="BA60" s="190"/>
      <c r="BB60" s="9"/>
      <c r="BC60" s="14"/>
      <c r="BD60" s="196">
        <f>IF(M60="貸",AV60-AZ60,IF(M60="借",AZ60-AV60,""))</f>
        <v>-2.0000000000000018E-3</v>
      </c>
      <c r="BE60" s="197"/>
      <c r="BF60" s="160" t="str">
        <f t="shared" si="185"/>
        <v/>
      </c>
      <c r="BG60" s="161"/>
      <c r="BH60" s="23" t="str">
        <f>IF(O60="","",IF(ABS(AV60-R60)&gt;=ROUND($DY$11/100,3),"○",IF(ABS(AV60-R60)&lt;ROUND($DY$11/100,3),"","")))</f>
        <v/>
      </c>
      <c r="BI60" s="181">
        <f>IF(OR(R60="",R60=0),"",ROUND(AV60-R60,3))</f>
        <v>-2E-3</v>
      </c>
      <c r="BJ60" s="182"/>
      <c r="BK60" s="9"/>
      <c r="BL60" s="44"/>
      <c r="BM60" s="183">
        <f>IF(OR(BL$24=0,BL$24=""),"",ROUND(BL59/BL$24,3))</f>
        <v>0.32100000000000001</v>
      </c>
      <c r="BN60" s="184"/>
      <c r="BO60" s="9"/>
      <c r="BP60" s="22"/>
      <c r="BQ60" s="185">
        <f>IF(OR(BP$24=0,BP$24=""),"",ROUND(BP59/BP$24,3))</f>
        <v>0.39700000000000002</v>
      </c>
      <c r="BR60" s="186"/>
      <c r="BS60" s="22"/>
      <c r="BT60" s="185">
        <f>IF(OR(BS$24=0,BS$24=""),"",ROUND(BS59/BS$24,3))</f>
        <v>0.39600000000000002</v>
      </c>
      <c r="BU60" s="186"/>
      <c r="BV60" s="22"/>
      <c r="BW60" s="185">
        <f>IF(OR(BV$24=0,BV$24=""),"",ROUND(BV59/BV$24,3))</f>
        <v>0.313</v>
      </c>
      <c r="BX60" s="186"/>
      <c r="BY60" s="22"/>
      <c r="BZ60" s="185">
        <f>IF(OR(BY$24=0,BY$24=""),"",ROUND(BY59/BY$24,3))</f>
        <v>0.371</v>
      </c>
      <c r="CA60" s="186"/>
      <c r="CB60" s="22"/>
      <c r="CC60" s="185">
        <f>IF(OR(CB$24=0,CB$24=""),"",ROUND(CB59/CB$24,3))</f>
        <v>0.32200000000000001</v>
      </c>
      <c r="CD60" s="186"/>
      <c r="CE60" s="22"/>
      <c r="CF60" s="22"/>
      <c r="CG60" s="185">
        <f>IF(OR(CF$24=0,CF$24=""),"",ROUND(CF59/CF$24,3))</f>
        <v>0.312</v>
      </c>
      <c r="CH60" s="186"/>
      <c r="CI60" s="22"/>
      <c r="CJ60" s="185">
        <f>IF(OR(CI$24=0,CI$24=""),"",ROUND(CI59/CI$24,3))</f>
        <v>0.311</v>
      </c>
      <c r="CK60" s="186"/>
      <c r="CL60" s="22"/>
      <c r="CM60" s="185">
        <f>IF(OR(CL$24=0,CL$24=""),"",ROUND(CL59/CL$24,3))</f>
        <v>0.31</v>
      </c>
      <c r="CN60" s="186"/>
      <c r="CO60" s="22"/>
      <c r="CP60" s="185">
        <f>IF(OR(CO$24=0,CO$24=""),"",ROUND(CO59/CO$24,3))</f>
        <v>0.311</v>
      </c>
      <c r="CQ60" s="186"/>
      <c r="CR60" s="22"/>
      <c r="CS60" s="22"/>
      <c r="CT60" s="187">
        <f>IF(OR(CS$24=0,CS$24=""),"",ROUND(CS59/CS$24,3))</f>
        <v>0.34200000000000003</v>
      </c>
      <c r="CU60" s="188"/>
      <c r="CV60" s="14"/>
      <c r="CW60" s="14"/>
      <c r="CX60" s="189">
        <f>IF(OR(CW$24=0,CW$24=""),"",ROUND(CW59/CW$24,3))</f>
        <v>0.31</v>
      </c>
      <c r="CY60" s="190"/>
      <c r="CZ60" s="14"/>
      <c r="DA60" s="14"/>
      <c r="DB60" s="191">
        <f>IF($M60="貸",CT60-CX60,IF($M60="借",CX60-CT60,""))</f>
        <v>3.2000000000000028E-2</v>
      </c>
      <c r="DC60" s="192"/>
      <c r="DD60" s="14"/>
      <c r="DE60" s="9"/>
      <c r="DF60" s="23" t="str">
        <f>IF(BM60="","",IF(ABS(CT60-BM60)&gt;=ROUND($DY$11/100,3),"○",IF(ABS(CT60-BM60)&lt;ROUND($DY$11/100,3),"","")))</f>
        <v/>
      </c>
      <c r="DG60" s="181">
        <f>IF(OR(BM60="",BM60=0),"",ROUND(CT60-BM60,3))</f>
        <v>2.1000000000000001E-2</v>
      </c>
      <c r="DH60" s="182"/>
      <c r="DI60" s="9"/>
      <c r="DJ60" s="44"/>
      <c r="DK60" s="183">
        <f>IF(OR(DJ$24=0,DJ$24=""),"",ROUND(DJ59/DJ$24,3))</f>
        <v>0.309</v>
      </c>
      <c r="DL60" s="184"/>
      <c r="DM60" s="9"/>
      <c r="DN60" s="22"/>
      <c r="DO60" s="187">
        <f>IF(OR(DN$24=0,DN$24=""),"",ROUND(DN59/DN$24,3))</f>
        <v>0.31900000000000001</v>
      </c>
      <c r="DP60" s="188"/>
      <c r="DQ60" s="14"/>
      <c r="DR60" s="14"/>
      <c r="DS60" s="191">
        <f>IF(OR(DR$24=0,DR$24=""),"",ROUND(DR59/DR$24,3))</f>
        <v>0.308</v>
      </c>
      <c r="DT60" s="192"/>
      <c r="DU60" s="14"/>
      <c r="DV60" s="14"/>
      <c r="DW60" s="191">
        <f>IF($M60="貸",DO60-DS60,IF($M60="借",DS60-DO60,""))</f>
        <v>1.100000000000001E-2</v>
      </c>
      <c r="DX60" s="192"/>
      <c r="DY60" s="14"/>
      <c r="DZ60" s="9"/>
      <c r="EA60" s="21" t="str">
        <f>IF(DW60="","",IF(ABS(DW60)&gt;=ROUND($DY$11/100,3),"○",IF(ABS(DW60)&lt;ROUND($DY$11/100,3),"","")))</f>
        <v/>
      </c>
      <c r="EB60" s="162">
        <f>DO60-DK60</f>
        <v>1.0000000000000009E-2</v>
      </c>
      <c r="EC60" s="163"/>
    </row>
    <row r="61" spans="2:133" ht="4.1500000000000004" customHeight="1" thickBot="1">
      <c r="B61" s="148"/>
      <c r="Q61" s="44"/>
      <c r="R61" s="44"/>
      <c r="S61" s="44"/>
      <c r="T61" s="9"/>
      <c r="U61" s="44"/>
      <c r="V61" s="44"/>
      <c r="W61" s="44"/>
      <c r="X61" s="44"/>
      <c r="Y61" s="44"/>
      <c r="Z61" s="44"/>
      <c r="AA61" s="22"/>
      <c r="AB61" s="22"/>
      <c r="AC61" s="22"/>
      <c r="AD61" s="22"/>
      <c r="AE61" s="22"/>
      <c r="AF61" s="22"/>
      <c r="AG61" s="20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0"/>
      <c r="AU61" s="22"/>
      <c r="AV61" s="22"/>
      <c r="AW61" s="22"/>
      <c r="AX61" s="9"/>
      <c r="AY61" s="14"/>
      <c r="AZ61" s="14"/>
      <c r="BA61" s="14"/>
      <c r="BB61" s="9"/>
      <c r="BC61" s="14"/>
      <c r="BD61" s="14"/>
      <c r="BE61" s="14"/>
      <c r="BF61" s="14"/>
      <c r="BG61" s="9"/>
      <c r="BH61" s="9"/>
      <c r="BI61" s="9"/>
      <c r="BJ61" s="9"/>
      <c r="BK61" s="9"/>
      <c r="BL61" s="44"/>
      <c r="BM61" s="44"/>
      <c r="BN61" s="44"/>
      <c r="BO61" s="9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14"/>
      <c r="CW61" s="14"/>
      <c r="CX61" s="14"/>
      <c r="CY61" s="14"/>
      <c r="CZ61" s="14"/>
      <c r="DA61" s="14"/>
      <c r="DB61" s="14"/>
      <c r="DC61" s="14"/>
      <c r="DD61" s="14"/>
      <c r="DE61" s="9"/>
      <c r="DF61" s="9"/>
      <c r="DG61" s="9"/>
      <c r="DH61" s="9"/>
      <c r="DI61" s="9"/>
      <c r="DJ61" s="44"/>
      <c r="DK61" s="44"/>
      <c r="DL61" s="44"/>
      <c r="DM61" s="9"/>
      <c r="DN61" s="22"/>
      <c r="DO61" s="22"/>
      <c r="DP61" s="22"/>
      <c r="DQ61" s="14"/>
      <c r="DR61" s="14"/>
      <c r="DS61" s="14"/>
      <c r="DT61" s="14"/>
      <c r="DU61" s="14"/>
      <c r="DV61" s="14"/>
      <c r="DW61" s="14"/>
      <c r="DX61" s="14"/>
      <c r="DY61" s="14"/>
      <c r="DZ61" s="9"/>
      <c r="EA61" s="9"/>
    </row>
    <row r="62" spans="2:133" ht="14.25" thickBot="1">
      <c r="B62" s="148"/>
      <c r="C62" s="16">
        <v>34</v>
      </c>
      <c r="D62" s="178" t="s">
        <v>128</v>
      </c>
      <c r="E62" s="179"/>
      <c r="F62" s="179"/>
      <c r="G62" s="179"/>
      <c r="H62" s="179"/>
      <c r="I62" s="179"/>
      <c r="J62" s="179"/>
      <c r="K62" s="179"/>
      <c r="L62" s="180"/>
      <c r="M62" s="17" t="s">
        <v>100</v>
      </c>
      <c r="N62" s="19" t="s">
        <v>93</v>
      </c>
      <c r="O62" s="19" t="s">
        <v>94</v>
      </c>
      <c r="Q62" s="150">
        <f>[1]月次予算報告書!AY62</f>
        <v>790</v>
      </c>
      <c r="R62" s="151"/>
      <c r="S62" s="152"/>
      <c r="T62" s="9"/>
      <c r="U62" s="153">
        <v>135</v>
      </c>
      <c r="V62" s="154"/>
      <c r="W62" s="155"/>
      <c r="X62" s="153">
        <v>135</v>
      </c>
      <c r="Y62" s="154"/>
      <c r="Z62" s="155"/>
      <c r="AA62" s="141">
        <v>135</v>
      </c>
      <c r="AB62" s="142"/>
      <c r="AC62" s="143"/>
      <c r="AD62" s="141">
        <f t="shared" ref="AD62:AD64" si="209">SUM(U62:AC62)</f>
        <v>405</v>
      </c>
      <c r="AE62" s="142"/>
      <c r="AF62" s="143"/>
      <c r="AG62" s="20"/>
      <c r="AH62" s="141">
        <v>135</v>
      </c>
      <c r="AI62" s="142"/>
      <c r="AJ62" s="143"/>
      <c r="AK62" s="141">
        <v>135</v>
      </c>
      <c r="AL62" s="142"/>
      <c r="AM62" s="143"/>
      <c r="AN62" s="141">
        <v>135</v>
      </c>
      <c r="AO62" s="142"/>
      <c r="AP62" s="143"/>
      <c r="AQ62" s="141">
        <f t="shared" ref="AQ62:AQ64" si="210">SUM(AH62:AP62)</f>
        <v>405</v>
      </c>
      <c r="AR62" s="142"/>
      <c r="AS62" s="143"/>
      <c r="AT62" s="20"/>
      <c r="AU62" s="141">
        <f t="shared" ref="AU62:AU64" si="211">+AD62+AQ62</f>
        <v>810</v>
      </c>
      <c r="AV62" s="142"/>
      <c r="AW62" s="143"/>
      <c r="AX62" s="9"/>
      <c r="AY62" s="144">
        <f>[1]月次予算報告書!AY62</f>
        <v>790</v>
      </c>
      <c r="AZ62" s="145"/>
      <c r="BA62" s="146"/>
      <c r="BB62" s="9"/>
      <c r="BC62" s="157">
        <f t="shared" ref="BC62:BC64" si="212">IF(M62="貸",AU62-AY62,IF(M62="借",AY62-AU62,""))</f>
        <v>-20</v>
      </c>
      <c r="BD62" s="158"/>
      <c r="BE62" s="159"/>
      <c r="BF62" s="160">
        <f t="shared" ref="BF62:BF65" si="213">IF(OR(AY62="",AY62=0),"",ROUND(BC62/AY62,3))</f>
        <v>-2.5000000000000001E-2</v>
      </c>
      <c r="BG62" s="161"/>
      <c r="BH62" s="21" t="str">
        <f>IF(BF62="","",IF(ABS(BF62)&gt;=ROUND($DY$11/100,3),"○",IF(ABS(BF62)&lt;ROUND($DY$11/100,3),"","")))</f>
        <v/>
      </c>
      <c r="BI62" s="164">
        <f t="shared" ref="BI62:BI64" si="214">IF(OR(Q62="",Q62=0),"",ROUND((AU62-Q62)/Q62,3))</f>
        <v>2.5000000000000001E-2</v>
      </c>
      <c r="BJ62" s="165"/>
      <c r="BK62" s="9"/>
      <c r="BL62" s="153">
        <v>780</v>
      </c>
      <c r="BM62" s="154"/>
      <c r="BN62" s="155"/>
      <c r="BO62" s="9"/>
      <c r="BP62" s="141">
        <v>135</v>
      </c>
      <c r="BQ62" s="142"/>
      <c r="BR62" s="143"/>
      <c r="BS62" s="141">
        <v>135</v>
      </c>
      <c r="BT62" s="142"/>
      <c r="BU62" s="143"/>
      <c r="BV62" s="141">
        <v>135</v>
      </c>
      <c r="BW62" s="142"/>
      <c r="BX62" s="143"/>
      <c r="BY62" s="141">
        <f t="shared" ref="BY62:BY64" si="215">SUM(BP62:BX62)</f>
        <v>405</v>
      </c>
      <c r="BZ62" s="142"/>
      <c r="CA62" s="143"/>
      <c r="CB62" s="141">
        <f t="shared" ref="CB62:CB64" si="216">+AU62+BY62</f>
        <v>1215</v>
      </c>
      <c r="CC62" s="142"/>
      <c r="CD62" s="143"/>
      <c r="CE62" s="22"/>
      <c r="CF62" s="141">
        <v>135</v>
      </c>
      <c r="CG62" s="142"/>
      <c r="CH62" s="143"/>
      <c r="CI62" s="141">
        <v>135</v>
      </c>
      <c r="CJ62" s="142"/>
      <c r="CK62" s="143"/>
      <c r="CL62" s="141">
        <v>135</v>
      </c>
      <c r="CM62" s="142"/>
      <c r="CN62" s="143"/>
      <c r="CO62" s="141">
        <f t="shared" ref="CO62:CO64" si="217">SUM(CF62:CN62)</f>
        <v>405</v>
      </c>
      <c r="CP62" s="142"/>
      <c r="CQ62" s="143"/>
      <c r="CR62" s="22"/>
      <c r="CS62" s="141">
        <f t="shared" ref="CS62:CS64" si="218">+BY62+CO62</f>
        <v>810</v>
      </c>
      <c r="CT62" s="142"/>
      <c r="CU62" s="143"/>
      <c r="CV62" s="14"/>
      <c r="CW62" s="144">
        <f>[1]月次予算報告書!CS62</f>
        <v>810</v>
      </c>
      <c r="CX62" s="145"/>
      <c r="CY62" s="146"/>
      <c r="CZ62" s="14"/>
      <c r="DA62" s="172">
        <f t="shared" ref="DA62:DA64" si="219">IF($M62="貸",CS62-CW62,IF($M62="借",CW62-CS62,""))</f>
        <v>0</v>
      </c>
      <c r="DB62" s="173"/>
      <c r="DC62" s="174"/>
      <c r="DD62" s="160">
        <f t="shared" ref="DD62:DD64" si="220">IF(OR(CW62="",CW62=0),"",ROUND(DA62/CW62,3))</f>
        <v>0</v>
      </c>
      <c r="DE62" s="161"/>
      <c r="DF62" s="21" t="str">
        <f t="shared" ref="DF62:DF64" si="221">IF(DD62="","",IF(ABS(DD62)&gt;=ROUND($DY$11/100,3),"○",IF(ABS(DD62)&lt;ROUND($DY$11/100,3),"","")))</f>
        <v/>
      </c>
      <c r="DG62" s="164">
        <f t="shared" ref="DG62:DG65" si="222">IF(OR(BL62="",BL62=0),"",ROUND((CS62-BL62)/BL62,3))</f>
        <v>3.7999999999999999E-2</v>
      </c>
      <c r="DH62" s="165"/>
      <c r="DI62" s="9"/>
      <c r="DJ62" s="153">
        <f t="shared" ref="DJ62:DJ63" si="223">+Q62+BL62</f>
        <v>1570</v>
      </c>
      <c r="DK62" s="154"/>
      <c r="DL62" s="155"/>
      <c r="DM62" s="9"/>
      <c r="DN62" s="141">
        <f t="shared" ref="DN62:DN63" si="224">+AU62+CS62</f>
        <v>1620</v>
      </c>
      <c r="DO62" s="142"/>
      <c r="DP62" s="143"/>
      <c r="DQ62" s="14"/>
      <c r="DR62" s="144">
        <f>[1]月次予算報告書!DR62</f>
        <v>1590</v>
      </c>
      <c r="DS62" s="145"/>
      <c r="DT62" s="146"/>
      <c r="DU62" s="14"/>
      <c r="DV62" s="157">
        <f t="shared" ref="DV62:DV64" si="225">IF($M62="貸",DN62-DR62,IF($M62="借",DR62-DN62,""))</f>
        <v>-30</v>
      </c>
      <c r="DW62" s="158"/>
      <c r="DX62" s="159"/>
      <c r="DY62" s="160">
        <f t="shared" ref="DY62:DY64" si="226">IF(OR(DR62="",DR62=0),"",ROUND(DV62/DR62,3))</f>
        <v>-1.9E-2</v>
      </c>
      <c r="DZ62" s="161"/>
      <c r="EA62" s="21" t="str">
        <f t="shared" ref="EA62:EA64" si="227">IF(DY62="","",IF(ABS(DY62)&gt;=ROUND($DY$11/100,3),"○",IF(ABS(DY62)&lt;ROUND($DY$11/100,3),"","")))</f>
        <v/>
      </c>
      <c r="EB62" s="162">
        <f t="shared" ref="EB62:EB64" si="228">IF(OR(DN62="",DN62=0),"",ROUND((DN62-DR62)/DN62,3))</f>
        <v>1.9E-2</v>
      </c>
      <c r="EC62" s="163"/>
    </row>
    <row r="63" spans="2:133" ht="14.25" thickBot="1">
      <c r="B63" s="148"/>
      <c r="C63" s="16">
        <v>35</v>
      </c>
      <c r="D63" s="178" t="s">
        <v>129</v>
      </c>
      <c r="E63" s="179"/>
      <c r="F63" s="179"/>
      <c r="G63" s="179"/>
      <c r="H63" s="179"/>
      <c r="I63" s="179"/>
      <c r="J63" s="179"/>
      <c r="K63" s="179"/>
      <c r="L63" s="180"/>
      <c r="M63" s="17" t="s">
        <v>100</v>
      </c>
      <c r="N63" s="19" t="s">
        <v>93</v>
      </c>
      <c r="O63" s="19" t="s">
        <v>94</v>
      </c>
      <c r="Q63" s="150">
        <f>[1]月次予算報告書!AY63</f>
        <v>0</v>
      </c>
      <c r="R63" s="151"/>
      <c r="S63" s="152"/>
      <c r="T63" s="9"/>
      <c r="U63" s="153"/>
      <c r="V63" s="154"/>
      <c r="W63" s="155"/>
      <c r="X63" s="153"/>
      <c r="Y63" s="154"/>
      <c r="Z63" s="155"/>
      <c r="AA63" s="141"/>
      <c r="AB63" s="142"/>
      <c r="AC63" s="143"/>
      <c r="AD63" s="141">
        <f t="shared" si="209"/>
        <v>0</v>
      </c>
      <c r="AE63" s="142"/>
      <c r="AF63" s="143"/>
      <c r="AG63" s="20"/>
      <c r="AH63" s="141"/>
      <c r="AI63" s="142"/>
      <c r="AJ63" s="143"/>
      <c r="AK63" s="141"/>
      <c r="AL63" s="142"/>
      <c r="AM63" s="143"/>
      <c r="AN63" s="141"/>
      <c r="AO63" s="142"/>
      <c r="AP63" s="143"/>
      <c r="AQ63" s="141">
        <f t="shared" si="210"/>
        <v>0</v>
      </c>
      <c r="AR63" s="142"/>
      <c r="AS63" s="143"/>
      <c r="AT63" s="20"/>
      <c r="AU63" s="141">
        <f t="shared" si="211"/>
        <v>0</v>
      </c>
      <c r="AV63" s="142"/>
      <c r="AW63" s="143"/>
      <c r="AX63" s="9"/>
      <c r="AY63" s="144">
        <f>[1]月次予算報告書!AY63</f>
        <v>0</v>
      </c>
      <c r="AZ63" s="145"/>
      <c r="BA63" s="146"/>
      <c r="BB63" s="9"/>
      <c r="BC63" s="157">
        <f t="shared" si="212"/>
        <v>0</v>
      </c>
      <c r="BD63" s="158"/>
      <c r="BE63" s="159"/>
      <c r="BF63" s="160" t="str">
        <f t="shared" si="213"/>
        <v/>
      </c>
      <c r="BG63" s="161"/>
      <c r="BH63" s="21" t="str">
        <f>IF(BF63="","",IF(ABS(BF63)&gt;=ROUND($DY$11/100,3),"○",IF(ABS(BF63)&lt;ROUND($DY$11/100,3),"","")))</f>
        <v/>
      </c>
      <c r="BI63" s="164" t="str">
        <f t="shared" si="214"/>
        <v/>
      </c>
      <c r="BJ63" s="165"/>
      <c r="BK63" s="9"/>
      <c r="BL63" s="153"/>
      <c r="BM63" s="154"/>
      <c r="BN63" s="155"/>
      <c r="BO63" s="9"/>
      <c r="BP63" s="141"/>
      <c r="BQ63" s="142"/>
      <c r="BR63" s="143"/>
      <c r="BS63" s="141"/>
      <c r="BT63" s="142"/>
      <c r="BU63" s="143"/>
      <c r="BV63" s="141"/>
      <c r="BW63" s="142"/>
      <c r="BX63" s="143"/>
      <c r="BY63" s="141">
        <f t="shared" si="215"/>
        <v>0</v>
      </c>
      <c r="BZ63" s="142"/>
      <c r="CA63" s="143"/>
      <c r="CB63" s="141">
        <f t="shared" si="216"/>
        <v>0</v>
      </c>
      <c r="CC63" s="142"/>
      <c r="CD63" s="143"/>
      <c r="CE63" s="22"/>
      <c r="CF63" s="141"/>
      <c r="CG63" s="142"/>
      <c r="CH63" s="143"/>
      <c r="CI63" s="141"/>
      <c r="CJ63" s="142"/>
      <c r="CK63" s="143"/>
      <c r="CL63" s="141"/>
      <c r="CM63" s="142"/>
      <c r="CN63" s="143"/>
      <c r="CO63" s="141">
        <f t="shared" si="217"/>
        <v>0</v>
      </c>
      <c r="CP63" s="142"/>
      <c r="CQ63" s="143"/>
      <c r="CR63" s="22"/>
      <c r="CS63" s="141">
        <f t="shared" si="218"/>
        <v>0</v>
      </c>
      <c r="CT63" s="142"/>
      <c r="CU63" s="143"/>
      <c r="CV63" s="14"/>
      <c r="CW63" s="144">
        <f>[1]月次予算報告書!CS63</f>
        <v>0</v>
      </c>
      <c r="CX63" s="145"/>
      <c r="CY63" s="146"/>
      <c r="CZ63" s="14"/>
      <c r="DA63" s="172">
        <f t="shared" si="219"/>
        <v>0</v>
      </c>
      <c r="DB63" s="173"/>
      <c r="DC63" s="174"/>
      <c r="DD63" s="160" t="str">
        <f t="shared" si="220"/>
        <v/>
      </c>
      <c r="DE63" s="161"/>
      <c r="DF63" s="21" t="str">
        <f t="shared" si="221"/>
        <v/>
      </c>
      <c r="DG63" s="164" t="str">
        <f t="shared" si="222"/>
        <v/>
      </c>
      <c r="DH63" s="165"/>
      <c r="DI63" s="9"/>
      <c r="DJ63" s="153">
        <f t="shared" si="223"/>
        <v>0</v>
      </c>
      <c r="DK63" s="154"/>
      <c r="DL63" s="155"/>
      <c r="DM63" s="9"/>
      <c r="DN63" s="141">
        <f t="shared" si="224"/>
        <v>0</v>
      </c>
      <c r="DO63" s="142"/>
      <c r="DP63" s="143"/>
      <c r="DQ63" s="14"/>
      <c r="DR63" s="144">
        <f>[1]月次予算報告書!DR63</f>
        <v>0</v>
      </c>
      <c r="DS63" s="145"/>
      <c r="DT63" s="146"/>
      <c r="DU63" s="14"/>
      <c r="DV63" s="157">
        <f t="shared" si="225"/>
        <v>0</v>
      </c>
      <c r="DW63" s="158"/>
      <c r="DX63" s="159"/>
      <c r="DY63" s="160" t="str">
        <f t="shared" si="226"/>
        <v/>
      </c>
      <c r="DZ63" s="161"/>
      <c r="EA63" s="21" t="str">
        <f t="shared" si="227"/>
        <v/>
      </c>
      <c r="EB63" s="162" t="str">
        <f t="shared" si="228"/>
        <v/>
      </c>
      <c r="EC63" s="163"/>
    </row>
    <row r="64" spans="2:133" ht="14.25" thickBot="1">
      <c r="B64" s="148"/>
      <c r="C64" s="16">
        <v>36</v>
      </c>
      <c r="D64" s="178" t="s">
        <v>130</v>
      </c>
      <c r="E64" s="179"/>
      <c r="F64" s="179"/>
      <c r="G64" s="179"/>
      <c r="H64" s="179"/>
      <c r="I64" s="179"/>
      <c r="J64" s="179"/>
      <c r="K64" s="179"/>
      <c r="L64" s="180"/>
      <c r="M64" s="17" t="s">
        <v>100</v>
      </c>
      <c r="N64" s="19" t="s">
        <v>93</v>
      </c>
      <c r="O64" s="19" t="s">
        <v>94</v>
      </c>
      <c r="Q64" s="153">
        <f>SUM(Q62:S63)</f>
        <v>790</v>
      </c>
      <c r="R64" s="154"/>
      <c r="S64" s="155"/>
      <c r="T64" s="9"/>
      <c r="U64" s="153">
        <f>SUM(U62:W63)</f>
        <v>135</v>
      </c>
      <c r="V64" s="154"/>
      <c r="W64" s="155"/>
      <c r="X64" s="153">
        <f>SUM(X62:Z63)</f>
        <v>135</v>
      </c>
      <c r="Y64" s="154"/>
      <c r="Z64" s="155"/>
      <c r="AA64" s="141">
        <f>SUM(AA62:AC63)</f>
        <v>135</v>
      </c>
      <c r="AB64" s="142"/>
      <c r="AC64" s="143"/>
      <c r="AD64" s="141">
        <f t="shared" si="209"/>
        <v>405</v>
      </c>
      <c r="AE64" s="142"/>
      <c r="AF64" s="143"/>
      <c r="AG64" s="20"/>
      <c r="AH64" s="141">
        <f>SUM(AH62:AJ63)</f>
        <v>135</v>
      </c>
      <c r="AI64" s="142"/>
      <c r="AJ64" s="143"/>
      <c r="AK64" s="141">
        <f>SUM(AK62:AM63)</f>
        <v>135</v>
      </c>
      <c r="AL64" s="142"/>
      <c r="AM64" s="143"/>
      <c r="AN64" s="141">
        <f>SUM(AN62:AP63)</f>
        <v>135</v>
      </c>
      <c r="AO64" s="142"/>
      <c r="AP64" s="143"/>
      <c r="AQ64" s="141">
        <f t="shared" si="210"/>
        <v>405</v>
      </c>
      <c r="AR64" s="142"/>
      <c r="AS64" s="143"/>
      <c r="AT64" s="20"/>
      <c r="AU64" s="141">
        <f t="shared" si="211"/>
        <v>810</v>
      </c>
      <c r="AV64" s="142"/>
      <c r="AW64" s="143"/>
      <c r="AX64" s="9"/>
      <c r="AY64" s="157">
        <f>SUM(AY62:BA63)</f>
        <v>790</v>
      </c>
      <c r="AZ64" s="158"/>
      <c r="BA64" s="159"/>
      <c r="BB64" s="9"/>
      <c r="BC64" s="157">
        <f t="shared" si="212"/>
        <v>-20</v>
      </c>
      <c r="BD64" s="158"/>
      <c r="BE64" s="159"/>
      <c r="BF64" s="160">
        <f t="shared" si="213"/>
        <v>-2.5000000000000001E-2</v>
      </c>
      <c r="BG64" s="161"/>
      <c r="BH64" s="21" t="str">
        <f>IF(BF64="","",IF(ABS(BF64)&gt;=ROUND($DY$11/100,3),"○",IF(ABS(BF64)&lt;ROUND($DY$11/100,3),"","")))</f>
        <v/>
      </c>
      <c r="BI64" s="164">
        <f t="shared" si="214"/>
        <v>2.5000000000000001E-2</v>
      </c>
      <c r="BJ64" s="165"/>
      <c r="BK64" s="9"/>
      <c r="BL64" s="153">
        <f>SUM(BL62:BN63)</f>
        <v>780</v>
      </c>
      <c r="BM64" s="154"/>
      <c r="BN64" s="155"/>
      <c r="BO64" s="9"/>
      <c r="BP64" s="141">
        <f>SUM(BP62:BR63)</f>
        <v>135</v>
      </c>
      <c r="BQ64" s="142"/>
      <c r="BR64" s="143"/>
      <c r="BS64" s="141">
        <f>SUM(BS62:BU63)</f>
        <v>135</v>
      </c>
      <c r="BT64" s="142"/>
      <c r="BU64" s="143"/>
      <c r="BV64" s="141">
        <f>SUM(BV62:BX63)</f>
        <v>135</v>
      </c>
      <c r="BW64" s="142"/>
      <c r="BX64" s="143"/>
      <c r="BY64" s="141">
        <f t="shared" si="215"/>
        <v>405</v>
      </c>
      <c r="BZ64" s="142"/>
      <c r="CA64" s="143"/>
      <c r="CB64" s="141">
        <f t="shared" si="216"/>
        <v>1215</v>
      </c>
      <c r="CC64" s="142"/>
      <c r="CD64" s="143"/>
      <c r="CE64" s="22"/>
      <c r="CF64" s="141">
        <f>SUM(CF62:CH63)</f>
        <v>135</v>
      </c>
      <c r="CG64" s="142"/>
      <c r="CH64" s="143"/>
      <c r="CI64" s="141">
        <f>SUM(CI62:CK63)</f>
        <v>135</v>
      </c>
      <c r="CJ64" s="142"/>
      <c r="CK64" s="143"/>
      <c r="CL64" s="141">
        <f>SUM(CL62:CN63)</f>
        <v>135</v>
      </c>
      <c r="CM64" s="142"/>
      <c r="CN64" s="143"/>
      <c r="CO64" s="141">
        <f t="shared" si="217"/>
        <v>405</v>
      </c>
      <c r="CP64" s="142"/>
      <c r="CQ64" s="143"/>
      <c r="CR64" s="22"/>
      <c r="CS64" s="141">
        <f t="shared" si="218"/>
        <v>810</v>
      </c>
      <c r="CT64" s="142"/>
      <c r="CU64" s="143"/>
      <c r="CV64" s="14"/>
      <c r="CW64" s="157">
        <f>SUM(CW62:CY63)</f>
        <v>810</v>
      </c>
      <c r="CX64" s="158"/>
      <c r="CY64" s="159"/>
      <c r="CZ64" s="14"/>
      <c r="DA64" s="172">
        <f t="shared" si="219"/>
        <v>0</v>
      </c>
      <c r="DB64" s="173"/>
      <c r="DC64" s="174"/>
      <c r="DD64" s="160">
        <f t="shared" si="220"/>
        <v>0</v>
      </c>
      <c r="DE64" s="161"/>
      <c r="DF64" s="21" t="str">
        <f t="shared" si="221"/>
        <v/>
      </c>
      <c r="DG64" s="164">
        <f t="shared" si="222"/>
        <v>3.7999999999999999E-2</v>
      </c>
      <c r="DH64" s="165"/>
      <c r="DI64" s="9"/>
      <c r="DJ64" s="153">
        <f>SUM(DJ62:DL63)</f>
        <v>1570</v>
      </c>
      <c r="DK64" s="154"/>
      <c r="DL64" s="155"/>
      <c r="DM64" s="9"/>
      <c r="DN64" s="141">
        <f>SUM(DN62:DP63)</f>
        <v>1620</v>
      </c>
      <c r="DO64" s="142"/>
      <c r="DP64" s="143"/>
      <c r="DQ64" s="14"/>
      <c r="DR64" s="157">
        <f>SUM(DR62:DT63)</f>
        <v>1590</v>
      </c>
      <c r="DS64" s="158"/>
      <c r="DT64" s="159"/>
      <c r="DU64" s="14"/>
      <c r="DV64" s="157">
        <f t="shared" si="225"/>
        <v>-30</v>
      </c>
      <c r="DW64" s="158"/>
      <c r="DX64" s="159"/>
      <c r="DY64" s="160">
        <f t="shared" si="226"/>
        <v>-1.9E-2</v>
      </c>
      <c r="DZ64" s="161"/>
      <c r="EA64" s="21" t="str">
        <f t="shared" si="227"/>
        <v/>
      </c>
      <c r="EB64" s="162">
        <f t="shared" si="228"/>
        <v>1.9E-2</v>
      </c>
      <c r="EC64" s="163"/>
    </row>
    <row r="65" spans="2:133" ht="14.25" thickBot="1">
      <c r="B65" s="148"/>
      <c r="C65" s="16">
        <v>37</v>
      </c>
      <c r="D65" s="97" t="s">
        <v>131</v>
      </c>
      <c r="E65" s="98"/>
      <c r="F65" s="98"/>
      <c r="G65" s="98"/>
      <c r="H65" s="98"/>
      <c r="I65" s="98"/>
      <c r="J65" s="98"/>
      <c r="K65" s="98"/>
      <c r="L65" s="99"/>
      <c r="M65" s="17" t="s">
        <v>100</v>
      </c>
      <c r="O65" s="19" t="s">
        <v>104</v>
      </c>
      <c r="Q65" s="44"/>
      <c r="R65" s="183">
        <f>IF(OR(Q59=0,Q59=""),"",ROUND(Q64/Q59,3))</f>
        <v>0.41499999999999998</v>
      </c>
      <c r="S65" s="184"/>
      <c r="T65" s="9"/>
      <c r="U65" s="44"/>
      <c r="V65" s="183">
        <f>IF(OR(U59=0,U59=""),"",ROUND(U64/U59,3))</f>
        <v>0.53800000000000003</v>
      </c>
      <c r="W65" s="184"/>
      <c r="X65" s="44"/>
      <c r="Y65" s="183">
        <f>IF(OR(X59=0,X59=""),"",ROUND(X64/X59,3))</f>
        <v>0.58699999999999997</v>
      </c>
      <c r="Z65" s="184"/>
      <c r="AA65" s="22"/>
      <c r="AB65" s="185">
        <f>IF(OR(AA59=0,AA59=""),"",ROUND(AA64/AA59,3))</f>
        <v>0.38600000000000001</v>
      </c>
      <c r="AC65" s="186"/>
      <c r="AD65" s="22"/>
      <c r="AE65" s="185">
        <f>IF(OR(AD59=0,AD59=""),"",ROUND(AD64/AD59,3))</f>
        <v>0.48699999999999999</v>
      </c>
      <c r="AF65" s="186"/>
      <c r="AG65" s="20"/>
      <c r="AH65" s="22"/>
      <c r="AI65" s="185">
        <f>IF(OR(AH59=0,AH59=""),"",ROUND(AH64/AH59,3))</f>
        <v>0.38700000000000001</v>
      </c>
      <c r="AJ65" s="186"/>
      <c r="AK65" s="22"/>
      <c r="AL65" s="185">
        <f>IF(OR(AK59=0,AK59=""),"",ROUND(AK64/AK59,3))</f>
        <v>0.38800000000000001</v>
      </c>
      <c r="AM65" s="186"/>
      <c r="AN65" s="22"/>
      <c r="AO65" s="185">
        <f>IF(OR(AN59=0,AN59=""),"",ROUND(AN64/AN59,3))</f>
        <v>0.38900000000000001</v>
      </c>
      <c r="AP65" s="186"/>
      <c r="AQ65" s="22"/>
      <c r="AR65" s="185">
        <f>IF(OR(AQ59=0,AQ59=""),"",ROUND(AQ64/AQ59,3))</f>
        <v>0.38800000000000001</v>
      </c>
      <c r="AS65" s="186"/>
      <c r="AT65" s="20"/>
      <c r="AU65" s="22"/>
      <c r="AV65" s="187">
        <f>IF(OR(AU59=0,AU59=""),"",ROUND(AU64/AU59,3))</f>
        <v>0.432</v>
      </c>
      <c r="AW65" s="188"/>
      <c r="AX65" s="9"/>
      <c r="AY65" s="14"/>
      <c r="AZ65" s="189">
        <f>IF(OR(AY59=0,AY59=""),"",ROUND(AY64/AY59,3))</f>
        <v>0.41499999999999998</v>
      </c>
      <c r="BA65" s="190"/>
      <c r="BB65" s="9"/>
      <c r="BC65" s="14"/>
      <c r="BD65" s="196">
        <f>IF(M65="貸",AV65-AZ65,IF(M65="借",AZ65-AV65,""))</f>
        <v>-1.7000000000000015E-2</v>
      </c>
      <c r="BE65" s="197"/>
      <c r="BF65" s="160" t="str">
        <f t="shared" si="213"/>
        <v/>
      </c>
      <c r="BG65" s="161"/>
      <c r="BH65" s="23" t="str">
        <f>IF(O65="","",IF(ABS(AV65-R65)&gt;=ROUND($DY$11/100,3),"○",IF(ABS(AV65-R65)&lt;ROUND($DY$11/100,3),"","")))</f>
        <v/>
      </c>
      <c r="BI65" s="181">
        <f>IF(OR(R65="",R65=0),"",ROUND(AV65-R65,3))</f>
        <v>1.7000000000000001E-2</v>
      </c>
      <c r="BJ65" s="182"/>
      <c r="BK65" s="9"/>
      <c r="BL65" s="44"/>
      <c r="BM65" s="183">
        <f>IF(OR(BL59=0,BL59=""),"",ROUND(BL64/BL59,3))</f>
        <v>0.372</v>
      </c>
      <c r="BN65" s="184"/>
      <c r="BO65" s="9"/>
      <c r="BP65" s="22"/>
      <c r="BQ65" s="185">
        <f>IF(OR(BP59=0,BP59=""),"",ROUND(BP64/BP59,3))</f>
        <v>0.27200000000000002</v>
      </c>
      <c r="BR65" s="186"/>
      <c r="BS65" s="22"/>
      <c r="BT65" s="185">
        <f>IF(OR(BS59=0,BS59=""),"",ROUND(BS64/BS59,3))</f>
        <v>0.27300000000000002</v>
      </c>
      <c r="BU65" s="186"/>
      <c r="BV65" s="22"/>
      <c r="BW65" s="185">
        <f>IF(OR(BV59=0,BV59=""),"",ROUND(BV64/BV59,3))</f>
        <v>0.39200000000000002</v>
      </c>
      <c r="BX65" s="186"/>
      <c r="BY65" s="22"/>
      <c r="BZ65" s="185">
        <f>IF(OR(BY59=0,BY59=""),"",ROUND(BY64/BY59,3))</f>
        <v>0.30299999999999999</v>
      </c>
      <c r="CA65" s="186"/>
      <c r="CB65" s="22"/>
      <c r="CC65" s="185">
        <f>IF(OR(CB59=0,CB59=""),"",ROUND(CB64/CB59,3))</f>
        <v>0.379</v>
      </c>
      <c r="CD65" s="186"/>
      <c r="CE65" s="22"/>
      <c r="CF65" s="22"/>
      <c r="CG65" s="185">
        <f>IF(OR(CF59=0,CF59=""),"",ROUND(CF64/CF59,3))</f>
        <v>0.39400000000000002</v>
      </c>
      <c r="CH65" s="186"/>
      <c r="CI65" s="22"/>
      <c r="CJ65" s="185">
        <f>IF(OR(CI59=0,CI59=""),"",ROUND(CI64/CI59,3))</f>
        <v>0.39500000000000002</v>
      </c>
      <c r="CK65" s="186"/>
      <c r="CL65" s="22"/>
      <c r="CM65" s="185">
        <f>IF(OR(CL59=0,CL59=""),"",ROUND(CL64/CL59,3))</f>
        <v>0.39600000000000002</v>
      </c>
      <c r="CN65" s="186"/>
      <c r="CO65" s="22"/>
      <c r="CP65" s="185">
        <f>IF(OR(CO59=0,CO59=""),"",ROUND(CO64/CO59,3))</f>
        <v>0.39500000000000002</v>
      </c>
      <c r="CQ65" s="186"/>
      <c r="CR65" s="22"/>
      <c r="CS65" s="22"/>
      <c r="CT65" s="187">
        <f>IF(OR(CS59=0,CS59=""),"",ROUND(CS64/CS59,3))</f>
        <v>0.34300000000000003</v>
      </c>
      <c r="CU65" s="188"/>
      <c r="CV65" s="14"/>
      <c r="CW65" s="25"/>
      <c r="CX65" s="189">
        <f>IF(OR(CW59=0,CW59=""),"",ROUND(CW64/CW59,3))</f>
        <v>0.33600000000000002</v>
      </c>
      <c r="CY65" s="190"/>
      <c r="CZ65" s="14"/>
      <c r="DA65" s="14"/>
      <c r="DB65" s="191">
        <f>IF($M65="貸",CT65-CX65,IF($M65="借",CX65-CT65,""))</f>
        <v>-7.0000000000000062E-3</v>
      </c>
      <c r="DC65" s="192"/>
      <c r="DD65" s="14"/>
      <c r="DE65" s="9"/>
      <c r="DF65" s="21" t="str">
        <f>IF(DB65="","",IF(ABS(DB65)&gt;=ROUND($DY$11/100,3),"○",IF(ABS(DB65)&lt;ROUND($DY$11/100,3),"","")))</f>
        <v/>
      </c>
      <c r="DG65" s="164" t="str">
        <f t="shared" si="222"/>
        <v/>
      </c>
      <c r="DH65" s="165"/>
      <c r="DI65" s="9"/>
      <c r="DJ65" s="44"/>
      <c r="DK65" s="183">
        <f>IF(OR(DJ59=0,DJ59=""),"",ROUND(DJ64/DJ59,3))</f>
        <v>0.39300000000000002</v>
      </c>
      <c r="DL65" s="184"/>
      <c r="DM65" s="9"/>
      <c r="DN65" s="22"/>
      <c r="DO65" s="187">
        <f>IF(OR(DN59=0,DN59=""),"",ROUND(DN64/DN59,3))</f>
        <v>0.38200000000000001</v>
      </c>
      <c r="DP65" s="188"/>
      <c r="DQ65" s="14"/>
      <c r="DR65" s="14"/>
      <c r="DS65" s="191">
        <f>IF(OR(DR59=0,DR59=""),"",ROUND(DR64/DR59,3))</f>
        <v>0.4</v>
      </c>
      <c r="DT65" s="192"/>
      <c r="DU65" s="14"/>
      <c r="DV65" s="14"/>
      <c r="DW65" s="191">
        <f>IF($M65="貸",DO65-DS65,IF($M65="借",DS65-DO65,""))</f>
        <v>1.8000000000000016E-2</v>
      </c>
      <c r="DX65" s="192"/>
      <c r="DY65" s="14"/>
      <c r="DZ65" s="9"/>
      <c r="EA65" s="21" t="str">
        <f>IF(DW65="","",IF(ABS(DW65)&gt;=ROUND($DY$11/100,3),"○",IF(ABS(DW65)&lt;ROUND($DY$11/100,3),"","")))</f>
        <v/>
      </c>
      <c r="EB65" s="162">
        <f>DO65-DK65</f>
        <v>-1.100000000000001E-2</v>
      </c>
      <c r="EC65" s="163"/>
    </row>
    <row r="66" spans="2:133" ht="4.1500000000000004" customHeight="1" thickBot="1">
      <c r="B66" s="148"/>
      <c r="Q66" s="44"/>
      <c r="R66" s="44"/>
      <c r="S66" s="44"/>
      <c r="T66" s="9"/>
      <c r="U66" s="44"/>
      <c r="V66" s="44"/>
      <c r="W66" s="44"/>
      <c r="X66" s="44"/>
      <c r="Y66" s="44"/>
      <c r="Z66" s="44"/>
      <c r="AA66" s="22"/>
      <c r="AB66" s="22"/>
      <c r="AC66" s="22"/>
      <c r="AD66" s="22"/>
      <c r="AE66" s="22"/>
      <c r="AF66" s="22"/>
      <c r="AG66" s="20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0"/>
      <c r="AU66" s="22"/>
      <c r="AV66" s="22"/>
      <c r="AW66" s="22"/>
      <c r="AX66" s="9"/>
      <c r="AY66" s="14"/>
      <c r="AZ66" s="14"/>
      <c r="BA66" s="14"/>
      <c r="BB66" s="9"/>
      <c r="BC66" s="14"/>
      <c r="BD66" s="14"/>
      <c r="BE66" s="14"/>
      <c r="BF66" s="14"/>
      <c r="BG66" s="9"/>
      <c r="BH66" s="9"/>
      <c r="BI66" s="9"/>
      <c r="BJ66" s="9"/>
      <c r="BK66" s="9"/>
      <c r="BL66" s="44"/>
      <c r="BM66" s="44"/>
      <c r="BN66" s="44"/>
      <c r="BO66" s="9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14"/>
      <c r="CW66" s="14"/>
      <c r="CX66" s="14"/>
      <c r="CY66" s="14"/>
      <c r="CZ66" s="14"/>
      <c r="DA66" s="14"/>
      <c r="DB66" s="14"/>
      <c r="DC66" s="14"/>
      <c r="DD66" s="14"/>
      <c r="DE66" s="9"/>
      <c r="DF66" s="9"/>
      <c r="DG66" s="9"/>
      <c r="DH66" s="9"/>
      <c r="DI66" s="9"/>
      <c r="DJ66" s="44"/>
      <c r="DK66" s="44"/>
      <c r="DL66" s="44"/>
      <c r="DM66" s="9"/>
      <c r="DN66" s="22"/>
      <c r="DO66" s="22"/>
      <c r="DP66" s="22"/>
      <c r="DQ66" s="14"/>
      <c r="DR66" s="14"/>
      <c r="DS66" s="14"/>
      <c r="DT66" s="14"/>
      <c r="DU66" s="14"/>
      <c r="DV66" s="14"/>
      <c r="DW66" s="14"/>
      <c r="DX66" s="14"/>
      <c r="DY66" s="14"/>
      <c r="DZ66" s="9"/>
      <c r="EA66" s="9"/>
    </row>
    <row r="67" spans="2:133" ht="14.25" thickBot="1">
      <c r="B67" s="148"/>
      <c r="C67" s="16">
        <v>38</v>
      </c>
      <c r="D67" s="97" t="s">
        <v>132</v>
      </c>
      <c r="E67" s="98"/>
      <c r="F67" s="98"/>
      <c r="G67" s="98"/>
      <c r="H67" s="98"/>
      <c r="I67" s="98"/>
      <c r="J67" s="98"/>
      <c r="K67" s="98"/>
      <c r="L67" s="99"/>
      <c r="M67" s="17" t="s">
        <v>92</v>
      </c>
      <c r="N67" s="19" t="s">
        <v>93</v>
      </c>
      <c r="O67" s="19" t="s">
        <v>94</v>
      </c>
      <c r="Q67" s="153">
        <f>+Q59-Q64</f>
        <v>1113</v>
      </c>
      <c r="R67" s="154"/>
      <c r="S67" s="155"/>
      <c r="T67" s="9"/>
      <c r="U67" s="153">
        <f>+U59-U64</f>
        <v>116</v>
      </c>
      <c r="V67" s="154"/>
      <c r="W67" s="155"/>
      <c r="X67" s="153">
        <f>+X59-X64</f>
        <v>95</v>
      </c>
      <c r="Y67" s="154"/>
      <c r="Z67" s="155"/>
      <c r="AA67" s="141">
        <f>+AA59-AA64</f>
        <v>215</v>
      </c>
      <c r="AB67" s="142"/>
      <c r="AC67" s="143"/>
      <c r="AD67" s="141">
        <f>+AD59-AD64</f>
        <v>426</v>
      </c>
      <c r="AE67" s="142"/>
      <c r="AF67" s="143"/>
      <c r="AG67" s="20"/>
      <c r="AH67" s="141">
        <f>+AH59-AH64</f>
        <v>214</v>
      </c>
      <c r="AI67" s="142"/>
      <c r="AJ67" s="143"/>
      <c r="AK67" s="141">
        <f>+AK59-AK64</f>
        <v>213</v>
      </c>
      <c r="AL67" s="142"/>
      <c r="AM67" s="143"/>
      <c r="AN67" s="141">
        <f>+AN59-AN64</f>
        <v>212</v>
      </c>
      <c r="AO67" s="142"/>
      <c r="AP67" s="143"/>
      <c r="AQ67" s="141">
        <f>+AQ59-AQ64</f>
        <v>639</v>
      </c>
      <c r="AR67" s="142"/>
      <c r="AS67" s="143"/>
      <c r="AT67" s="20"/>
      <c r="AU67" s="166">
        <f>+AU59-AU64</f>
        <v>1065</v>
      </c>
      <c r="AV67" s="167"/>
      <c r="AW67" s="168"/>
      <c r="AX67" s="9"/>
      <c r="AY67" s="169">
        <f>+AY59-AY64</f>
        <v>1113</v>
      </c>
      <c r="AZ67" s="170"/>
      <c r="BA67" s="171"/>
      <c r="BB67" s="9"/>
      <c r="BC67" s="157">
        <f t="shared" ref="BC67" si="229">IF(M67="貸",AU67-AY67,IF(M67="借",AY67-AU67,""))</f>
        <v>-48</v>
      </c>
      <c r="BD67" s="158"/>
      <c r="BE67" s="159"/>
      <c r="BF67" s="160">
        <f t="shared" ref="BF67:BF68" si="230">IF(OR(AY67="",AY67=0),"",ROUND(BC67/AY67,3))</f>
        <v>-4.2999999999999997E-2</v>
      </c>
      <c r="BG67" s="161"/>
      <c r="BH67" s="21" t="str">
        <f>IF(BF67="","",IF(ABS(BF67)&gt;=ROUND($DY$11/100,3),"○",IF(ABS(BF67)&lt;ROUND($DY$11/100,3),"","")))</f>
        <v/>
      </c>
      <c r="BI67" s="164">
        <f t="shared" ref="BI67" si="231">IF(OR(Q67="",Q67=0),"",ROUND((AU67-Q67)/Q67,3))</f>
        <v>-4.2999999999999997E-2</v>
      </c>
      <c r="BJ67" s="165"/>
      <c r="BK67" s="9"/>
      <c r="BL67" s="153">
        <f>+BL59-BL64</f>
        <v>1316</v>
      </c>
      <c r="BM67" s="154"/>
      <c r="BN67" s="155"/>
      <c r="BO67" s="9"/>
      <c r="BP67" s="141">
        <f>+BP59-BP64</f>
        <v>361</v>
      </c>
      <c r="BQ67" s="142"/>
      <c r="BR67" s="143"/>
      <c r="BS67" s="141">
        <f>+BS59-BS64</f>
        <v>360</v>
      </c>
      <c r="BT67" s="142"/>
      <c r="BU67" s="143"/>
      <c r="BV67" s="141">
        <f>+BV59-BV64</f>
        <v>209</v>
      </c>
      <c r="BW67" s="142"/>
      <c r="BX67" s="143"/>
      <c r="BY67" s="141">
        <f>+BY59-BY64</f>
        <v>930</v>
      </c>
      <c r="BZ67" s="142"/>
      <c r="CA67" s="143"/>
      <c r="CB67" s="141">
        <f>+CB59-CB64</f>
        <v>1995</v>
      </c>
      <c r="CC67" s="142"/>
      <c r="CD67" s="143"/>
      <c r="CE67" s="22"/>
      <c r="CF67" s="141">
        <f>+CF59-CF64</f>
        <v>208</v>
      </c>
      <c r="CG67" s="142"/>
      <c r="CH67" s="143"/>
      <c r="CI67" s="141">
        <f>+CI59-CI64</f>
        <v>207</v>
      </c>
      <c r="CJ67" s="142"/>
      <c r="CK67" s="143"/>
      <c r="CL67" s="141">
        <f>+CL59-CL64</f>
        <v>206</v>
      </c>
      <c r="CM67" s="142"/>
      <c r="CN67" s="143"/>
      <c r="CO67" s="141">
        <f>+CO59-CO64</f>
        <v>621</v>
      </c>
      <c r="CP67" s="142"/>
      <c r="CQ67" s="143"/>
      <c r="CR67" s="22"/>
      <c r="CS67" s="166">
        <f>+CS59-CS64</f>
        <v>1551</v>
      </c>
      <c r="CT67" s="167"/>
      <c r="CU67" s="168"/>
      <c r="CV67" s="14"/>
      <c r="CW67" s="169">
        <f>+CW59-CW64</f>
        <v>1602</v>
      </c>
      <c r="CX67" s="170"/>
      <c r="CY67" s="171"/>
      <c r="CZ67" s="14"/>
      <c r="DA67" s="172">
        <f t="shared" ref="DA67" si="232">IF($M67="貸",CS67-CW67,IF($M67="借",CW67-CS67,""))</f>
        <v>-51</v>
      </c>
      <c r="DB67" s="173"/>
      <c r="DC67" s="174"/>
      <c r="DD67" s="160">
        <f t="shared" ref="DD67" si="233">IF(OR(CW67="",CW67=0),"",ROUND(DA67/CW67,3))</f>
        <v>-3.2000000000000001E-2</v>
      </c>
      <c r="DE67" s="161"/>
      <c r="DF67" s="21" t="str">
        <f t="shared" ref="DF67" si="234">IF(DD67="","",IF(ABS(DD67)&gt;=ROUND($DY$11/100,3),"○",IF(ABS(DD67)&lt;ROUND($DY$11/100,3),"","")))</f>
        <v/>
      </c>
      <c r="DG67" s="164">
        <f t="shared" ref="DG67:DG68" si="235">IF(OR(BL67="",BL67=0),"",ROUND((CS67-BL67)/BL67,3))</f>
        <v>0.17899999999999999</v>
      </c>
      <c r="DH67" s="165"/>
      <c r="DI67" s="9"/>
      <c r="DJ67" s="153">
        <f>+DJ59-DJ64</f>
        <v>2429</v>
      </c>
      <c r="DK67" s="154"/>
      <c r="DL67" s="155"/>
      <c r="DM67" s="9"/>
      <c r="DN67" s="166">
        <f>+DN59-DN64</f>
        <v>2616</v>
      </c>
      <c r="DO67" s="167"/>
      <c r="DP67" s="168"/>
      <c r="DQ67" s="14"/>
      <c r="DR67" s="157">
        <f>+DR59-DR64</f>
        <v>2381</v>
      </c>
      <c r="DS67" s="158"/>
      <c r="DT67" s="159"/>
      <c r="DU67" s="14"/>
      <c r="DV67" s="157">
        <f t="shared" ref="DV67" si="236">IF($M67="貸",DN67-DR67,IF($M67="借",DR67-DN67,""))</f>
        <v>235</v>
      </c>
      <c r="DW67" s="158"/>
      <c r="DX67" s="159"/>
      <c r="DY67" s="160">
        <f t="shared" ref="DY67" si="237">IF(OR(DR67="",DR67=0),"",ROUND(DV67/DR67,3))</f>
        <v>9.9000000000000005E-2</v>
      </c>
      <c r="DZ67" s="161"/>
      <c r="EA67" s="21" t="str">
        <f t="shared" ref="EA67" si="238">IF(DY67="","",IF(ABS(DY67)&gt;=ROUND($DY$11/100,3),"○",IF(ABS(DY67)&lt;ROUND($DY$11/100,3),"","")))</f>
        <v>○</v>
      </c>
      <c r="EB67" s="162">
        <f t="shared" ref="EB67" si="239">IF(OR(DN67="",DN67=0),"",ROUND((DN67-DR67)/DN67,3))</f>
        <v>0.09</v>
      </c>
      <c r="EC67" s="163"/>
    </row>
    <row r="68" spans="2:133" ht="14.25" thickBot="1">
      <c r="B68" s="148"/>
      <c r="C68" s="16">
        <v>39</v>
      </c>
      <c r="D68" s="97" t="s">
        <v>103</v>
      </c>
      <c r="E68" s="98"/>
      <c r="F68" s="98"/>
      <c r="G68" s="98"/>
      <c r="H68" s="98"/>
      <c r="I68" s="98"/>
      <c r="J68" s="98"/>
      <c r="K68" s="98"/>
      <c r="L68" s="99"/>
      <c r="M68" s="17" t="s">
        <v>92</v>
      </c>
      <c r="O68" s="19" t="s">
        <v>104</v>
      </c>
      <c r="Q68" s="44"/>
      <c r="R68" s="183">
        <f>IF(OR(Q$24=0,Q$24=""),"",ROUND(Q67/Q$24,3))</f>
        <v>0.17299999999999999</v>
      </c>
      <c r="S68" s="184"/>
      <c r="T68" s="9"/>
      <c r="U68" s="44"/>
      <c r="V68" s="183">
        <f>IF(OR(U$24=0,U$24=""),"",ROUND(U67/U$24,3))</f>
        <v>0.11600000000000001</v>
      </c>
      <c r="W68" s="184"/>
      <c r="X68" s="44"/>
      <c r="Y68" s="183">
        <f>IF(OR(X$24=0,X$24=""),"",ROUND(X67/X$24,3))</f>
        <v>9.7000000000000003E-2</v>
      </c>
      <c r="Z68" s="184"/>
      <c r="AA68" s="22"/>
      <c r="AB68" s="185">
        <f>IF(OR(AA$24=0,AA$24=""),"",ROUND(AA67/AA$24,3))</f>
        <v>0.19500000000000001</v>
      </c>
      <c r="AC68" s="186"/>
      <c r="AD68" s="22"/>
      <c r="AE68" s="185">
        <f>IF(OR(AD$24=0,AD$24=""),"",ROUND(AD67/AD$24,3))</f>
        <v>0.13800000000000001</v>
      </c>
      <c r="AF68" s="186"/>
      <c r="AG68" s="20"/>
      <c r="AH68" s="22"/>
      <c r="AI68" s="185">
        <f>IF(OR(AH$24=0,AH$24=""),"",ROUND(AH67/AH$24,3))</f>
        <v>0.19500000000000001</v>
      </c>
      <c r="AJ68" s="186"/>
      <c r="AK68" s="22"/>
      <c r="AL68" s="185">
        <f>IF(OR(AK$24=0,AK$24=""),"",ROUND(AK67/AK$24,3))</f>
        <v>0.19400000000000001</v>
      </c>
      <c r="AM68" s="186"/>
      <c r="AN68" s="22"/>
      <c r="AO68" s="185">
        <f>IF(OR(AN$24=0,AN$24=""),"",ROUND(AN67/AN$24,3))</f>
        <v>0.193</v>
      </c>
      <c r="AP68" s="186"/>
      <c r="AQ68" s="22"/>
      <c r="AR68" s="185">
        <f>IF(OR(AQ$24=0,AQ$24=""),"",ROUND(AQ67/AQ$24,3))</f>
        <v>0.19400000000000001</v>
      </c>
      <c r="AS68" s="186"/>
      <c r="AT68" s="20"/>
      <c r="AU68" s="22"/>
      <c r="AV68" s="187">
        <f>IF(OR(AU$24=0,AU$24=""),"",ROUND(AU67/AU$24,3))</f>
        <v>0.16700000000000001</v>
      </c>
      <c r="AW68" s="188"/>
      <c r="AX68" s="9"/>
      <c r="AY68" s="14"/>
      <c r="AZ68" s="189">
        <f>IF(OR(AY$24=0,AY$24=""),"",ROUND(AY67/AY$24,3))</f>
        <v>0.17299999999999999</v>
      </c>
      <c r="BA68" s="190"/>
      <c r="BB68" s="9"/>
      <c r="BC68" s="14"/>
      <c r="BD68" s="196">
        <f>IF(M68="貸",AV68-AZ68,IF(M68="借",AZ68-AV68,""))</f>
        <v>-5.9999999999999776E-3</v>
      </c>
      <c r="BE68" s="197"/>
      <c r="BF68" s="160" t="str">
        <f t="shared" si="230"/>
        <v/>
      </c>
      <c r="BG68" s="161"/>
      <c r="BH68" s="23" t="str">
        <f>IF(O68="","",IF(ABS(AV68-R68)&gt;=ROUND($DY$11/100,3),"○",IF(ABS(AV68-R68)&lt;ROUND($DY$11/100,3),"","")))</f>
        <v/>
      </c>
      <c r="BI68" s="181">
        <f>IF(OR(R68="",R68=0),"",ROUND(AV68-R68,3))</f>
        <v>-6.0000000000000001E-3</v>
      </c>
      <c r="BJ68" s="182"/>
      <c r="BK68" s="9"/>
      <c r="BL68" s="44"/>
      <c r="BM68" s="183">
        <f>IF(OR(BL$24=0,BL$24=""),"",ROUND(BL67/BL$24,3))</f>
        <v>0.20200000000000001</v>
      </c>
      <c r="BN68" s="184"/>
      <c r="BO68" s="9"/>
      <c r="BP68" s="22"/>
      <c r="BQ68" s="185">
        <f>IF(OR(BP$24=0,BP$24=""),"",ROUND(BP67/BP$24,3))</f>
        <v>0.28899999999999998</v>
      </c>
      <c r="BR68" s="186"/>
      <c r="BS68" s="22"/>
      <c r="BT68" s="185">
        <f>IF(OR(BS$24=0,BS$24=""),"",ROUND(BS67/BS$24,3))</f>
        <v>0.28799999999999998</v>
      </c>
      <c r="BU68" s="186"/>
      <c r="BV68" s="22"/>
      <c r="BW68" s="185">
        <f>IF(OR(BV$24=0,BV$24=""),"",ROUND(BV67/BV$24,3))</f>
        <v>0.19</v>
      </c>
      <c r="BX68" s="186"/>
      <c r="BY68" s="22"/>
      <c r="BZ68" s="185">
        <f>IF(OR(BY$24=0,BY$24=""),"",ROUND(BY67/BY$24,3))</f>
        <v>0.25800000000000001</v>
      </c>
      <c r="CA68" s="186"/>
      <c r="CB68" s="22"/>
      <c r="CC68" s="185">
        <f>IF(OR(CB$24=0,CB$24=""),"",ROUND(CB67/CB$24,3))</f>
        <v>0.2</v>
      </c>
      <c r="CD68" s="186"/>
      <c r="CE68" s="22"/>
      <c r="CF68" s="22"/>
      <c r="CG68" s="185">
        <f>IF(OR(CF$24=0,CF$24=""),"",ROUND(CF67/CF$24,3))</f>
        <v>0.189</v>
      </c>
      <c r="CH68" s="186"/>
      <c r="CI68" s="22"/>
      <c r="CJ68" s="185">
        <f>IF(OR(CI$24=0,CI$24=""),"",ROUND(CI67/CI$24,3))</f>
        <v>0.188</v>
      </c>
      <c r="CK68" s="186"/>
      <c r="CL68" s="22"/>
      <c r="CM68" s="185">
        <f>IF(OR(CL$24=0,CL$24=""),"",ROUND(CL67/CL$24,3))</f>
        <v>0.187</v>
      </c>
      <c r="CN68" s="186"/>
      <c r="CO68" s="22"/>
      <c r="CP68" s="185">
        <f>IF(OR(CO$24=0,CO$24=""),"",ROUND(CO67/CO$24,3))</f>
        <v>0.188</v>
      </c>
      <c r="CQ68" s="186"/>
      <c r="CR68" s="22"/>
      <c r="CS68" s="22"/>
      <c r="CT68" s="187">
        <f>IF(OR(CS$24=0,CS$24=""),"",ROUND(CS67/CS$24,3))</f>
        <v>0.22500000000000001</v>
      </c>
      <c r="CU68" s="188"/>
      <c r="CV68" s="14"/>
      <c r="CW68" s="14"/>
      <c r="CX68" s="189">
        <f>IF(OR(CW$24=0,CW$24=""),"",ROUND(CW67/CW$24,3))</f>
        <v>0.20599999999999999</v>
      </c>
      <c r="CY68" s="190"/>
      <c r="CZ68" s="14"/>
      <c r="DA68" s="14"/>
      <c r="DB68" s="191">
        <f>IF($M68="貸",CT68-CX68,IF($M68="借",CX68-CT68,""))</f>
        <v>1.9000000000000017E-2</v>
      </c>
      <c r="DC68" s="192"/>
      <c r="DD68" s="14"/>
      <c r="DE68" s="9"/>
      <c r="DF68" s="21" t="str">
        <f>IF(DB68="","",IF(ABS(DB68)&gt;=ROUND($DY$11/100,3),"○",IF(ABS(DB68)&lt;ROUND($DY$11/100,3),"","")))</f>
        <v/>
      </c>
      <c r="DG68" s="164" t="str">
        <f t="shared" si="235"/>
        <v/>
      </c>
      <c r="DH68" s="165"/>
      <c r="DI68" s="9"/>
      <c r="DJ68" s="44"/>
      <c r="DK68" s="183">
        <f>IF(OR(DJ$24=0,DJ$24=""),"",ROUND(DJ67/DJ$24,3))</f>
        <v>0.188</v>
      </c>
      <c r="DL68" s="184"/>
      <c r="DM68" s="9"/>
      <c r="DN68" s="22"/>
      <c r="DO68" s="187">
        <f>IF(OR(DN$24=0,DN$24=""),"",ROUND(DN67/DN$24,3))</f>
        <v>0.19700000000000001</v>
      </c>
      <c r="DP68" s="188"/>
      <c r="DQ68" s="14"/>
      <c r="DR68" s="14"/>
      <c r="DS68" s="191">
        <f>IF(OR(DR$24=0,DR$24=""),"",ROUND(DR67/DR$24,3))</f>
        <v>0.185</v>
      </c>
      <c r="DT68" s="192"/>
      <c r="DU68" s="14"/>
      <c r="DV68" s="14"/>
      <c r="DW68" s="191">
        <f>IF($M68="貸",DO68-DS68,IF($M68="借",DS68-DO68,""))</f>
        <v>1.2000000000000011E-2</v>
      </c>
      <c r="DX68" s="192"/>
      <c r="DY68" s="14"/>
      <c r="DZ68" s="9"/>
      <c r="EA68" s="21" t="str">
        <f>IF(DW68="","",IF(ABS(DW68)&gt;=ROUND($DY$11/100,3),"○",IF(ABS(DW68)&lt;ROUND($DY$11/100,3),"","")))</f>
        <v/>
      </c>
      <c r="EB68" s="162">
        <f>DO68-DK68</f>
        <v>9.000000000000008E-3</v>
      </c>
      <c r="EC68" s="163"/>
    </row>
    <row r="69" spans="2:133" ht="3.6" customHeight="1" thickBot="1">
      <c r="B69" s="148"/>
      <c r="Q69" s="44"/>
      <c r="R69" s="44"/>
      <c r="S69" s="44"/>
      <c r="T69" s="9"/>
      <c r="U69" s="44"/>
      <c r="V69" s="44"/>
      <c r="W69" s="44"/>
      <c r="X69" s="44"/>
      <c r="Y69" s="44"/>
      <c r="Z69" s="44"/>
      <c r="AA69" s="22"/>
      <c r="AB69" s="22"/>
      <c r="AC69" s="22"/>
      <c r="AD69" s="22"/>
      <c r="AE69" s="22"/>
      <c r="AF69" s="22"/>
      <c r="AG69" s="20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0"/>
      <c r="AU69" s="22"/>
      <c r="AV69" s="22"/>
      <c r="AW69" s="22"/>
      <c r="AX69" s="9"/>
      <c r="AY69" s="14"/>
      <c r="AZ69" s="14"/>
      <c r="BA69" s="14"/>
      <c r="BB69" s="9"/>
      <c r="BC69" s="14"/>
      <c r="BD69" s="14"/>
      <c r="BE69" s="14"/>
      <c r="BF69" s="14"/>
      <c r="BG69" s="9"/>
      <c r="BH69" s="9"/>
      <c r="BI69" s="9"/>
      <c r="BJ69" s="9"/>
      <c r="BK69" s="9"/>
      <c r="BL69" s="44"/>
      <c r="BM69" s="44"/>
      <c r="BN69" s="44"/>
      <c r="BO69" s="9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14"/>
      <c r="CW69" s="14"/>
      <c r="CX69" s="14"/>
      <c r="CY69" s="14"/>
      <c r="CZ69" s="14"/>
      <c r="DA69" s="14"/>
      <c r="DB69" s="14"/>
      <c r="DC69" s="14"/>
      <c r="DD69" s="14"/>
      <c r="DE69" s="9"/>
      <c r="DF69" s="9"/>
      <c r="DG69" s="9"/>
      <c r="DH69" s="9"/>
      <c r="DI69" s="9"/>
      <c r="DJ69" s="44"/>
      <c r="DK69" s="44"/>
      <c r="DL69" s="44"/>
      <c r="DM69" s="9"/>
      <c r="DN69" s="22"/>
      <c r="DO69" s="22"/>
      <c r="DP69" s="22"/>
      <c r="DQ69" s="14"/>
      <c r="DR69" s="14"/>
      <c r="DS69" s="14"/>
      <c r="DT69" s="14"/>
      <c r="DU69" s="14"/>
      <c r="DV69" s="14"/>
      <c r="DW69" s="14"/>
      <c r="DX69" s="14"/>
      <c r="DY69" s="14"/>
      <c r="DZ69" s="9"/>
      <c r="EA69" s="9"/>
    </row>
    <row r="70" spans="2:133" ht="14.25" thickBot="1">
      <c r="B70" s="148"/>
      <c r="C70" s="16">
        <v>40</v>
      </c>
      <c r="D70" s="193" t="s">
        <v>133</v>
      </c>
      <c r="E70" s="194"/>
      <c r="F70" s="194"/>
      <c r="G70" s="194"/>
      <c r="H70" s="194"/>
      <c r="I70" s="194"/>
      <c r="J70" s="194"/>
      <c r="K70" s="194"/>
      <c r="L70" s="195"/>
      <c r="M70" s="17" t="s">
        <v>100</v>
      </c>
      <c r="O70" s="19" t="s">
        <v>134</v>
      </c>
      <c r="Q70" s="150">
        <f>[1]月次予算報告書!AY70</f>
        <v>100000</v>
      </c>
      <c r="R70" s="151"/>
      <c r="S70" s="152"/>
      <c r="T70" s="26"/>
      <c r="U70" s="225">
        <v>100000</v>
      </c>
      <c r="V70" s="226"/>
      <c r="W70" s="227"/>
      <c r="X70" s="225">
        <v>100000</v>
      </c>
      <c r="Y70" s="226"/>
      <c r="Z70" s="227"/>
      <c r="AA70" s="222">
        <v>100000</v>
      </c>
      <c r="AB70" s="223"/>
      <c r="AC70" s="224"/>
      <c r="AD70" s="222">
        <v>100000</v>
      </c>
      <c r="AE70" s="223"/>
      <c r="AF70" s="224"/>
      <c r="AG70" s="27"/>
      <c r="AH70" s="222">
        <v>100000</v>
      </c>
      <c r="AI70" s="223"/>
      <c r="AJ70" s="224"/>
      <c r="AK70" s="222">
        <v>100000</v>
      </c>
      <c r="AL70" s="223"/>
      <c r="AM70" s="224"/>
      <c r="AN70" s="222">
        <v>100000</v>
      </c>
      <c r="AO70" s="223"/>
      <c r="AP70" s="224"/>
      <c r="AQ70" s="222">
        <v>100000</v>
      </c>
      <c r="AR70" s="223"/>
      <c r="AS70" s="224"/>
      <c r="AT70" s="27"/>
      <c r="AU70" s="222">
        <v>100000</v>
      </c>
      <c r="AV70" s="223"/>
      <c r="AW70" s="224"/>
      <c r="AX70" s="9"/>
      <c r="AY70" s="157">
        <v>100000</v>
      </c>
      <c r="AZ70" s="158"/>
      <c r="BA70" s="159"/>
      <c r="BB70" s="9"/>
      <c r="BC70" s="157">
        <v>100000</v>
      </c>
      <c r="BD70" s="158"/>
      <c r="BE70" s="159"/>
      <c r="BF70" s="28"/>
      <c r="BG70" s="9"/>
      <c r="BH70" s="9"/>
      <c r="BI70" s="9"/>
      <c r="BJ70" s="9"/>
      <c r="BK70" s="9"/>
      <c r="BL70" s="225">
        <v>100000</v>
      </c>
      <c r="BM70" s="226"/>
      <c r="BN70" s="227"/>
      <c r="BO70" s="9"/>
      <c r="BP70" s="222">
        <v>100000</v>
      </c>
      <c r="BQ70" s="223"/>
      <c r="BR70" s="224"/>
      <c r="BS70" s="222">
        <v>100000</v>
      </c>
      <c r="BT70" s="223"/>
      <c r="BU70" s="224"/>
      <c r="BV70" s="222">
        <v>100000</v>
      </c>
      <c r="BW70" s="223"/>
      <c r="BX70" s="224"/>
      <c r="BY70" s="222">
        <v>100000</v>
      </c>
      <c r="BZ70" s="223"/>
      <c r="CA70" s="224"/>
      <c r="CB70" s="222">
        <v>100000</v>
      </c>
      <c r="CC70" s="223"/>
      <c r="CD70" s="224"/>
      <c r="CE70" s="29"/>
      <c r="CF70" s="222">
        <v>100000</v>
      </c>
      <c r="CG70" s="223"/>
      <c r="CH70" s="224"/>
      <c r="CI70" s="222">
        <v>100000</v>
      </c>
      <c r="CJ70" s="223"/>
      <c r="CK70" s="224"/>
      <c r="CL70" s="222">
        <v>100000</v>
      </c>
      <c r="CM70" s="223"/>
      <c r="CN70" s="224"/>
      <c r="CO70" s="222">
        <v>100000</v>
      </c>
      <c r="CP70" s="223"/>
      <c r="CQ70" s="224"/>
      <c r="CR70" s="29"/>
      <c r="CS70" s="222">
        <v>100000</v>
      </c>
      <c r="CT70" s="223"/>
      <c r="CU70" s="224"/>
      <c r="CV70" s="14"/>
      <c r="CW70" s="157">
        <v>100000</v>
      </c>
      <c r="CX70" s="158"/>
      <c r="CY70" s="159"/>
      <c r="CZ70" s="14"/>
      <c r="DA70" s="157">
        <v>100000</v>
      </c>
      <c r="DB70" s="158"/>
      <c r="DC70" s="159"/>
      <c r="DD70" s="28"/>
      <c r="DE70" s="9"/>
      <c r="DF70" s="9"/>
      <c r="DG70" s="9"/>
      <c r="DH70" s="9"/>
      <c r="DI70" s="9"/>
      <c r="DJ70" s="153">
        <f t="shared" ref="DJ70:DJ71" si="240">+BL70</f>
        <v>100000</v>
      </c>
      <c r="DK70" s="154"/>
      <c r="DL70" s="155"/>
      <c r="DM70" s="9"/>
      <c r="DN70" s="141">
        <f t="shared" ref="DN70:DN71" si="241">+CL70</f>
        <v>100000</v>
      </c>
      <c r="DO70" s="142"/>
      <c r="DP70" s="143"/>
      <c r="DQ70" s="14"/>
      <c r="DR70" s="172">
        <v>100000</v>
      </c>
      <c r="DS70" s="173"/>
      <c r="DT70" s="174"/>
      <c r="DU70" s="14"/>
      <c r="DV70" s="157">
        <v>100000</v>
      </c>
      <c r="DW70" s="158"/>
      <c r="DX70" s="159"/>
      <c r="DY70" s="28"/>
      <c r="DZ70" s="9"/>
      <c r="EA70" s="9"/>
    </row>
    <row r="71" spans="2:133" ht="14.25" thickBot="1">
      <c r="B71" s="148"/>
      <c r="C71" s="16">
        <v>41</v>
      </c>
      <c r="D71" s="193" t="s">
        <v>135</v>
      </c>
      <c r="E71" s="194"/>
      <c r="F71" s="194"/>
      <c r="G71" s="194"/>
      <c r="H71" s="194"/>
      <c r="I71" s="194"/>
      <c r="J71" s="194"/>
      <c r="K71" s="194"/>
      <c r="L71" s="195"/>
      <c r="M71" s="17" t="s">
        <v>100</v>
      </c>
      <c r="O71" s="19" t="s">
        <v>134</v>
      </c>
      <c r="Q71" s="150">
        <f>[1]月次予算報告書!AY71</f>
        <v>2000</v>
      </c>
      <c r="R71" s="151"/>
      <c r="S71" s="152"/>
      <c r="T71" s="9"/>
      <c r="U71" s="153">
        <v>2000</v>
      </c>
      <c r="V71" s="154"/>
      <c r="W71" s="155"/>
      <c r="X71" s="153">
        <v>2000</v>
      </c>
      <c r="Y71" s="154"/>
      <c r="Z71" s="155"/>
      <c r="AA71" s="141">
        <v>2000</v>
      </c>
      <c r="AB71" s="142"/>
      <c r="AC71" s="143"/>
      <c r="AD71" s="141">
        <v>2000</v>
      </c>
      <c r="AE71" s="142"/>
      <c r="AF71" s="143"/>
      <c r="AG71" s="20"/>
      <c r="AH71" s="141">
        <v>2000</v>
      </c>
      <c r="AI71" s="142"/>
      <c r="AJ71" s="143"/>
      <c r="AK71" s="141">
        <v>2000</v>
      </c>
      <c r="AL71" s="142"/>
      <c r="AM71" s="143"/>
      <c r="AN71" s="141">
        <v>2000</v>
      </c>
      <c r="AO71" s="142"/>
      <c r="AP71" s="143"/>
      <c r="AQ71" s="141">
        <v>2000</v>
      </c>
      <c r="AR71" s="142"/>
      <c r="AS71" s="143"/>
      <c r="AT71" s="20"/>
      <c r="AU71" s="141">
        <v>2000</v>
      </c>
      <c r="AV71" s="142"/>
      <c r="AW71" s="143"/>
      <c r="AX71" s="9"/>
      <c r="AY71" s="157">
        <v>2000</v>
      </c>
      <c r="AZ71" s="158"/>
      <c r="BA71" s="159"/>
      <c r="BB71" s="9"/>
      <c r="BC71" s="157">
        <v>2000</v>
      </c>
      <c r="BD71" s="158"/>
      <c r="BE71" s="159"/>
      <c r="BF71" s="28"/>
      <c r="BG71" s="9"/>
      <c r="BH71" s="9"/>
      <c r="BI71" s="9"/>
      <c r="BJ71" s="9"/>
      <c r="BK71" s="9"/>
      <c r="BL71" s="153">
        <v>1500</v>
      </c>
      <c r="BM71" s="154"/>
      <c r="BN71" s="155"/>
      <c r="BO71" s="9"/>
      <c r="BP71" s="141">
        <v>2000</v>
      </c>
      <c r="BQ71" s="142"/>
      <c r="BR71" s="143"/>
      <c r="BS71" s="141">
        <v>2000</v>
      </c>
      <c r="BT71" s="142"/>
      <c r="BU71" s="143"/>
      <c r="BV71" s="141">
        <v>2000</v>
      </c>
      <c r="BW71" s="142"/>
      <c r="BX71" s="143"/>
      <c r="BY71" s="141">
        <v>2000</v>
      </c>
      <c r="BZ71" s="142"/>
      <c r="CA71" s="143"/>
      <c r="CB71" s="141">
        <v>2000</v>
      </c>
      <c r="CC71" s="142"/>
      <c r="CD71" s="143"/>
      <c r="CE71" s="22"/>
      <c r="CF71" s="141">
        <v>2000</v>
      </c>
      <c r="CG71" s="142"/>
      <c r="CH71" s="143"/>
      <c r="CI71" s="141">
        <v>2000</v>
      </c>
      <c r="CJ71" s="142"/>
      <c r="CK71" s="143"/>
      <c r="CL71" s="141">
        <v>2000</v>
      </c>
      <c r="CM71" s="142"/>
      <c r="CN71" s="143"/>
      <c r="CO71" s="141">
        <v>2000</v>
      </c>
      <c r="CP71" s="142"/>
      <c r="CQ71" s="143"/>
      <c r="CR71" s="22"/>
      <c r="CS71" s="141">
        <v>2000</v>
      </c>
      <c r="CT71" s="142"/>
      <c r="CU71" s="143"/>
      <c r="CV71" s="14"/>
      <c r="CW71" s="157">
        <v>2000</v>
      </c>
      <c r="CX71" s="158"/>
      <c r="CY71" s="159"/>
      <c r="CZ71" s="14"/>
      <c r="DA71" s="157">
        <v>2000</v>
      </c>
      <c r="DB71" s="158"/>
      <c r="DC71" s="159"/>
      <c r="DD71" s="28"/>
      <c r="DE71" s="9"/>
      <c r="DF71" s="9"/>
      <c r="DG71" s="9"/>
      <c r="DH71" s="9"/>
      <c r="DI71" s="9"/>
      <c r="DJ71" s="153">
        <f t="shared" si="240"/>
        <v>1500</v>
      </c>
      <c r="DK71" s="154"/>
      <c r="DL71" s="155"/>
      <c r="DM71" s="9"/>
      <c r="DN71" s="141">
        <f t="shared" si="241"/>
        <v>2000</v>
      </c>
      <c r="DO71" s="142"/>
      <c r="DP71" s="143"/>
      <c r="DQ71" s="14"/>
      <c r="DR71" s="157">
        <v>2000</v>
      </c>
      <c r="DS71" s="158"/>
      <c r="DT71" s="159"/>
      <c r="DU71" s="14"/>
      <c r="DV71" s="157">
        <v>2000</v>
      </c>
      <c r="DW71" s="158"/>
      <c r="DX71" s="159"/>
      <c r="DY71" s="28"/>
      <c r="DZ71" s="9"/>
      <c r="EA71" s="9"/>
    </row>
    <row r="72" spans="2:133" ht="14.25" thickBot="1">
      <c r="B72" s="148"/>
      <c r="C72" s="16">
        <v>42</v>
      </c>
      <c r="D72" s="193" t="s">
        <v>136</v>
      </c>
      <c r="E72" s="194"/>
      <c r="F72" s="194"/>
      <c r="G72" s="194"/>
      <c r="H72" s="194"/>
      <c r="I72" s="194"/>
      <c r="J72" s="194"/>
      <c r="K72" s="194"/>
      <c r="L72" s="195"/>
      <c r="M72" s="17" t="s">
        <v>100</v>
      </c>
      <c r="O72" s="19" t="s">
        <v>134</v>
      </c>
      <c r="Q72" s="150">
        <f>[1]月次予算報告書!AY72</f>
        <v>98000</v>
      </c>
      <c r="R72" s="151"/>
      <c r="S72" s="152"/>
      <c r="T72" s="9"/>
      <c r="U72" s="153">
        <f>+U70-U71</f>
        <v>98000</v>
      </c>
      <c r="V72" s="154"/>
      <c r="W72" s="155"/>
      <c r="X72" s="153">
        <f>+X70-X71</f>
        <v>98000</v>
      </c>
      <c r="Y72" s="154"/>
      <c r="Z72" s="155"/>
      <c r="AA72" s="141">
        <f>+AA70-AA71</f>
        <v>98000</v>
      </c>
      <c r="AB72" s="142"/>
      <c r="AC72" s="143"/>
      <c r="AD72" s="141">
        <f>+AD70-AD71</f>
        <v>98000</v>
      </c>
      <c r="AE72" s="142"/>
      <c r="AF72" s="143"/>
      <c r="AG72" s="20"/>
      <c r="AH72" s="141">
        <f>+AH70-AH71</f>
        <v>98000</v>
      </c>
      <c r="AI72" s="142"/>
      <c r="AJ72" s="143"/>
      <c r="AK72" s="141">
        <f>+AK70-AK71</f>
        <v>98000</v>
      </c>
      <c r="AL72" s="142"/>
      <c r="AM72" s="143"/>
      <c r="AN72" s="141">
        <f>+AN70-AN71</f>
        <v>98000</v>
      </c>
      <c r="AO72" s="142"/>
      <c r="AP72" s="143"/>
      <c r="AQ72" s="141">
        <f>+AQ70-AQ71</f>
        <v>98000</v>
      </c>
      <c r="AR72" s="142"/>
      <c r="AS72" s="143"/>
      <c r="AT72" s="20"/>
      <c r="AU72" s="141">
        <f>+AU70-AU71</f>
        <v>98000</v>
      </c>
      <c r="AV72" s="142"/>
      <c r="AW72" s="143"/>
      <c r="AX72" s="9"/>
      <c r="AY72" s="157">
        <f>+AY70-AY71</f>
        <v>98000</v>
      </c>
      <c r="AZ72" s="158"/>
      <c r="BA72" s="159"/>
      <c r="BB72" s="9"/>
      <c r="BC72" s="157">
        <f>+BC70-BC71</f>
        <v>98000</v>
      </c>
      <c r="BD72" s="158"/>
      <c r="BE72" s="159"/>
      <c r="BF72" s="28"/>
      <c r="BG72" s="9"/>
      <c r="BH72" s="9"/>
      <c r="BI72" s="9"/>
      <c r="BJ72" s="9"/>
      <c r="BK72" s="9"/>
      <c r="BL72" s="153">
        <f>+BL70-BL71</f>
        <v>98500</v>
      </c>
      <c r="BM72" s="154"/>
      <c r="BN72" s="155"/>
      <c r="BO72" s="9"/>
      <c r="BP72" s="141">
        <f>+BP70-BP71</f>
        <v>98000</v>
      </c>
      <c r="BQ72" s="142"/>
      <c r="BR72" s="143"/>
      <c r="BS72" s="141">
        <f>+BS70-BS71</f>
        <v>98000</v>
      </c>
      <c r="BT72" s="142"/>
      <c r="BU72" s="143"/>
      <c r="BV72" s="141">
        <f>+BV70-BV71</f>
        <v>98000</v>
      </c>
      <c r="BW72" s="142"/>
      <c r="BX72" s="143"/>
      <c r="BY72" s="141">
        <f>+BY70-BY71</f>
        <v>98000</v>
      </c>
      <c r="BZ72" s="142"/>
      <c r="CA72" s="143"/>
      <c r="CB72" s="141">
        <f>+CB70-CB71</f>
        <v>98000</v>
      </c>
      <c r="CC72" s="142"/>
      <c r="CD72" s="143"/>
      <c r="CE72" s="22"/>
      <c r="CF72" s="141">
        <f>+CF70-CF71</f>
        <v>98000</v>
      </c>
      <c r="CG72" s="142"/>
      <c r="CH72" s="143"/>
      <c r="CI72" s="141">
        <f>+CI70-CI71</f>
        <v>98000</v>
      </c>
      <c r="CJ72" s="142"/>
      <c r="CK72" s="143"/>
      <c r="CL72" s="141">
        <f>+CL70-CL71</f>
        <v>98000</v>
      </c>
      <c r="CM72" s="142"/>
      <c r="CN72" s="143"/>
      <c r="CO72" s="141">
        <f>+CO70-CO71</f>
        <v>98000</v>
      </c>
      <c r="CP72" s="142"/>
      <c r="CQ72" s="143"/>
      <c r="CR72" s="22"/>
      <c r="CS72" s="141">
        <f>+CS70-CS71</f>
        <v>98000</v>
      </c>
      <c r="CT72" s="142"/>
      <c r="CU72" s="143"/>
      <c r="CV72" s="14"/>
      <c r="CW72" s="157">
        <f>+CW70-CW71</f>
        <v>98000</v>
      </c>
      <c r="CX72" s="158"/>
      <c r="CY72" s="159"/>
      <c r="CZ72" s="14"/>
      <c r="DA72" s="157">
        <f>+DA70-DA71</f>
        <v>98000</v>
      </c>
      <c r="DB72" s="158"/>
      <c r="DC72" s="159"/>
      <c r="DD72" s="28"/>
      <c r="DE72" s="9"/>
      <c r="DF72" s="9"/>
      <c r="DG72" s="9"/>
      <c r="DH72" s="9"/>
      <c r="DI72" s="9"/>
      <c r="DJ72" s="153">
        <f>+DJ70-DJ71</f>
        <v>98500</v>
      </c>
      <c r="DK72" s="154"/>
      <c r="DL72" s="155"/>
      <c r="DM72" s="9"/>
      <c r="DN72" s="141">
        <f>+DN70-DN71</f>
        <v>98000</v>
      </c>
      <c r="DO72" s="142"/>
      <c r="DP72" s="143"/>
      <c r="DQ72" s="14"/>
      <c r="DR72" s="157">
        <f>+DR70-DR71</f>
        <v>98000</v>
      </c>
      <c r="DS72" s="158"/>
      <c r="DT72" s="159"/>
      <c r="DU72" s="14"/>
      <c r="DV72" s="157">
        <f>+DV70-DV71</f>
        <v>98000</v>
      </c>
      <c r="DW72" s="158"/>
      <c r="DX72" s="159"/>
      <c r="DY72" s="28"/>
      <c r="DZ72" s="9"/>
      <c r="EA72" s="9"/>
    </row>
    <row r="73" spans="2:133" ht="3" customHeight="1" thickBot="1">
      <c r="B73" s="148"/>
      <c r="Q73" s="44"/>
      <c r="R73" s="44"/>
      <c r="S73" s="44"/>
      <c r="T73" s="9"/>
      <c r="U73" s="44"/>
      <c r="V73" s="44"/>
      <c r="W73" s="44"/>
      <c r="X73" s="44"/>
      <c r="Y73" s="44"/>
      <c r="Z73" s="44"/>
      <c r="AA73" s="22"/>
      <c r="AB73" s="22"/>
      <c r="AC73" s="22"/>
      <c r="AD73" s="22"/>
      <c r="AE73" s="22"/>
      <c r="AF73" s="22"/>
      <c r="AG73" s="20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0"/>
      <c r="AU73" s="22"/>
      <c r="AV73" s="22"/>
      <c r="AW73" s="22"/>
      <c r="AX73" s="9"/>
      <c r="AY73" s="14"/>
      <c r="AZ73" s="14"/>
      <c r="BA73" s="14"/>
      <c r="BB73" s="9"/>
      <c r="BC73" s="14"/>
      <c r="BD73" s="14"/>
      <c r="BE73" s="14"/>
      <c r="BF73" s="14"/>
      <c r="BG73" s="9"/>
      <c r="BH73" s="9"/>
      <c r="BI73" s="9"/>
      <c r="BJ73" s="9"/>
      <c r="BK73" s="9"/>
      <c r="BL73" s="44"/>
      <c r="BM73" s="44"/>
      <c r="BN73" s="44"/>
      <c r="BO73" s="9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14"/>
      <c r="CW73" s="14"/>
      <c r="CX73" s="14"/>
      <c r="CY73" s="14"/>
      <c r="CZ73" s="14"/>
      <c r="DA73" s="14"/>
      <c r="DB73" s="14"/>
      <c r="DC73" s="14"/>
      <c r="DD73" s="14"/>
      <c r="DE73" s="9"/>
      <c r="DF73" s="9"/>
      <c r="DG73" s="9"/>
      <c r="DH73" s="9"/>
      <c r="DI73" s="9"/>
      <c r="DJ73" s="44"/>
      <c r="DK73" s="44"/>
      <c r="DL73" s="44"/>
      <c r="DM73" s="9"/>
      <c r="DN73" s="22"/>
      <c r="DO73" s="22"/>
      <c r="DP73" s="22"/>
      <c r="DQ73" s="14"/>
      <c r="DR73" s="14"/>
      <c r="DS73" s="14"/>
      <c r="DT73" s="14"/>
      <c r="DU73" s="14"/>
      <c r="DV73" s="14"/>
      <c r="DW73" s="14"/>
      <c r="DX73" s="14"/>
      <c r="DY73" s="14"/>
      <c r="DZ73" s="9"/>
      <c r="EA73" s="9"/>
    </row>
    <row r="74" spans="2:133" ht="14.25" thickBot="1">
      <c r="B74" s="148"/>
      <c r="C74" s="16">
        <v>43</v>
      </c>
      <c r="D74" s="175" t="s">
        <v>137</v>
      </c>
      <c r="E74" s="176"/>
      <c r="F74" s="176"/>
      <c r="G74" s="176"/>
      <c r="H74" s="176"/>
      <c r="I74" s="176"/>
      <c r="J74" s="176"/>
      <c r="K74" s="176"/>
      <c r="L74" s="177"/>
      <c r="M74" s="17" t="s">
        <v>92</v>
      </c>
      <c r="O74" s="19" t="s">
        <v>94</v>
      </c>
      <c r="Q74" s="234">
        <f>IF(Q72=0,"",ROUND(Q67*1000000/Q72,2))</f>
        <v>11357.14</v>
      </c>
      <c r="R74" s="235"/>
      <c r="S74" s="236"/>
      <c r="T74" s="9"/>
      <c r="U74" s="234">
        <f>IF(U72=0,"",ROUND(U67*1000000/U72,2))</f>
        <v>1183.67</v>
      </c>
      <c r="V74" s="235"/>
      <c r="W74" s="236"/>
      <c r="X74" s="234">
        <f>IF(X72=0,"",ROUND(X67*1000000/X72,2))</f>
        <v>969.39</v>
      </c>
      <c r="Y74" s="235"/>
      <c r="Z74" s="236"/>
      <c r="AA74" s="237">
        <f>IF(AA72=0,"",ROUND(AA67*1000000/AA72,2))</f>
        <v>2193.88</v>
      </c>
      <c r="AB74" s="238"/>
      <c r="AC74" s="239"/>
      <c r="AD74" s="237">
        <f>IF(AD72=0,"",ROUND(AD67*1000000/AD72,2))</f>
        <v>4346.9399999999996</v>
      </c>
      <c r="AE74" s="238"/>
      <c r="AF74" s="239"/>
      <c r="AG74" s="20"/>
      <c r="AH74" s="237">
        <f>IF(AH72=0,"",ROUND(AH67*1000000/AH72,2))</f>
        <v>2183.67</v>
      </c>
      <c r="AI74" s="238"/>
      <c r="AJ74" s="239"/>
      <c r="AK74" s="237">
        <f>IF(AK72=0,"",ROUND(AK67*1000000/AK72,2))</f>
        <v>2173.4699999999998</v>
      </c>
      <c r="AL74" s="238"/>
      <c r="AM74" s="239"/>
      <c r="AN74" s="237">
        <f>IF(AN72=0,"",ROUND(AN67*1000000/AN72,2))</f>
        <v>2163.27</v>
      </c>
      <c r="AO74" s="238"/>
      <c r="AP74" s="239"/>
      <c r="AQ74" s="237">
        <f>IF(AQ72=0,"",ROUND(AQ67*1000000/AQ72,2))</f>
        <v>6520.41</v>
      </c>
      <c r="AR74" s="238"/>
      <c r="AS74" s="239"/>
      <c r="AT74" s="20"/>
      <c r="AU74" s="228">
        <f>IF(AU72=0,"",ROUND(AU67*1000000/AU72,2))</f>
        <v>10867.35</v>
      </c>
      <c r="AV74" s="229"/>
      <c r="AW74" s="230"/>
      <c r="AX74" s="9"/>
      <c r="AY74" s="231">
        <f>IF(AY72=0,"",ROUND(AY67*1000000/AY72,2))</f>
        <v>11357.14</v>
      </c>
      <c r="AZ74" s="232"/>
      <c r="BA74" s="233"/>
      <c r="BB74" s="9"/>
      <c r="BC74" s="240">
        <f>IF(BC72=0,"",ROUND(BC67*1000000/BC72,2))</f>
        <v>-489.8</v>
      </c>
      <c r="BD74" s="241"/>
      <c r="BE74" s="242"/>
      <c r="BF74" s="160">
        <f t="shared" ref="BF74" si="242">IF(OR(AY74="",AY74=0),"",ROUND(BC74/AY74,3))</f>
        <v>-4.2999999999999997E-2</v>
      </c>
      <c r="BG74" s="161"/>
      <c r="BH74" s="21" t="str">
        <f>IF(BF74="","",IF(ABS(BF74)&gt;=ROUND($DY$11/100,3),"○",IF(ABS(BF74)&lt;ROUND($DY$11/100,3),"","")))</f>
        <v/>
      </c>
      <c r="BI74" s="164">
        <f t="shared" ref="BI74" si="243">IF(OR(Q74="",Q74=0),"",ROUND((AU74-Q74)/Q74,3))</f>
        <v>-4.2999999999999997E-2</v>
      </c>
      <c r="BJ74" s="165"/>
      <c r="BK74" s="9"/>
      <c r="BL74" s="234">
        <f>IF(BL72=0,"",ROUND(BL67*1000000/BL72,2))</f>
        <v>13360.41</v>
      </c>
      <c r="BM74" s="235"/>
      <c r="BN74" s="236"/>
      <c r="BO74" s="9"/>
      <c r="BP74" s="237">
        <f>IF(BP72=0,"",ROUND(BP67*1000000/BP72,2))</f>
        <v>3683.67</v>
      </c>
      <c r="BQ74" s="238"/>
      <c r="BR74" s="239"/>
      <c r="BS74" s="237">
        <f>IF(BS72=0,"",ROUND(BS67*1000000/BS72,2))</f>
        <v>3673.47</v>
      </c>
      <c r="BT74" s="238"/>
      <c r="BU74" s="239"/>
      <c r="BV74" s="237">
        <f>IF(BV72=0,"",ROUND(BV67*1000000/BV72,2))</f>
        <v>2132.65</v>
      </c>
      <c r="BW74" s="238"/>
      <c r="BX74" s="239"/>
      <c r="BY74" s="237">
        <f>IF(BY72=0,"",ROUND(BY67*1000000/BY72,2))</f>
        <v>9489.7999999999993</v>
      </c>
      <c r="BZ74" s="238"/>
      <c r="CA74" s="239"/>
      <c r="CB74" s="237">
        <f>IF(CB72=0,"",ROUND(CB67*1000000/CB72,2))</f>
        <v>20357.14</v>
      </c>
      <c r="CC74" s="238"/>
      <c r="CD74" s="239"/>
      <c r="CE74" s="22"/>
      <c r="CF74" s="237">
        <f>IF(CF72=0,"",ROUND(CF67*1000000/CF72,2))</f>
        <v>2122.4499999999998</v>
      </c>
      <c r="CG74" s="238"/>
      <c r="CH74" s="239"/>
      <c r="CI74" s="237">
        <f>IF(CI72=0,"",ROUND(CI67*1000000/CI72,2))</f>
        <v>2112.2399999999998</v>
      </c>
      <c r="CJ74" s="238"/>
      <c r="CK74" s="239"/>
      <c r="CL74" s="237">
        <f>IF(CL72=0,"",ROUND(CL67*1000000/CL72,2))</f>
        <v>2102.04</v>
      </c>
      <c r="CM74" s="238"/>
      <c r="CN74" s="239"/>
      <c r="CO74" s="237">
        <f>IF(CO72=0,"",ROUND(CO67*1000000/CO72,2))</f>
        <v>6336.73</v>
      </c>
      <c r="CP74" s="238"/>
      <c r="CQ74" s="239"/>
      <c r="CR74" s="22"/>
      <c r="CS74" s="228">
        <f>IF(CS72=0,"",ROUND(CS67*1000000/CS72,2))</f>
        <v>15826.53</v>
      </c>
      <c r="CT74" s="229"/>
      <c r="CU74" s="230"/>
      <c r="CV74" s="14"/>
      <c r="CW74" s="231">
        <f>IF(CW72=0,"",ROUND(CW67*1000000/CW72,2))</f>
        <v>16346.94</v>
      </c>
      <c r="CX74" s="232"/>
      <c r="CY74" s="233"/>
      <c r="CZ74" s="14"/>
      <c r="DA74" s="240">
        <f>IF(DA72=0,"",ROUND(DA67*1000000/DA72,2))</f>
        <v>-520.41</v>
      </c>
      <c r="DB74" s="241"/>
      <c r="DC74" s="242"/>
      <c r="DD74" s="160">
        <f t="shared" ref="DD74" si="244">IF(OR(CW74="",CW74=0),"",ROUND(DA74/CW74,3))</f>
        <v>-3.2000000000000001E-2</v>
      </c>
      <c r="DE74" s="161"/>
      <c r="DF74" s="21" t="str">
        <f>IF(DD74="","",IF(ABS(DD74)&gt;=ROUND($DY$11/100,3),"○",IF(ABS(DD74)&lt;ROUND($DY$11/100,3),"","")))</f>
        <v/>
      </c>
      <c r="DG74" s="164">
        <f t="shared" ref="DG74" si="245">IF(OR(BL74="",BL74=0),"",ROUND((CS74-BL74)/BL74,3))</f>
        <v>0.185</v>
      </c>
      <c r="DH74" s="165"/>
      <c r="DI74" s="9"/>
      <c r="DJ74" s="234">
        <f>IF(DJ72=0,"",ROUND(DJ67*1000000/DJ72,2))</f>
        <v>24659.9</v>
      </c>
      <c r="DK74" s="235"/>
      <c r="DL74" s="236"/>
      <c r="DM74" s="9"/>
      <c r="DN74" s="228">
        <f>IF(DN72=0,"",ROUND(DN67*1000000/DN72,2))</f>
        <v>26693.88</v>
      </c>
      <c r="DO74" s="229"/>
      <c r="DP74" s="230"/>
      <c r="DQ74" s="14"/>
      <c r="DR74" s="240">
        <f>IF(DR72=0,"",ROUND(DR67*1000000/DR72,2))</f>
        <v>24295.919999999998</v>
      </c>
      <c r="DS74" s="241"/>
      <c r="DT74" s="242"/>
      <c r="DU74" s="14"/>
      <c r="DV74" s="240">
        <f>IF(DV72=0,"",ROUND(DV67*1000000/DV72,2))</f>
        <v>2397.96</v>
      </c>
      <c r="DW74" s="241"/>
      <c r="DX74" s="242"/>
      <c r="DY74" s="160">
        <f t="shared" ref="DY74" si="246">IF(OR(DR74="",DR74=0),"",ROUND(DV74/DR74,3))</f>
        <v>9.9000000000000005E-2</v>
      </c>
      <c r="DZ74" s="161"/>
      <c r="EA74" s="21" t="str">
        <f>IF(DY74="","",IF(ABS(DY74)&gt;=ROUND($DY$11/100,3),"○",IF(ABS(DY74)&lt;ROUND($DY$11/100,3),"","")))</f>
        <v>○</v>
      </c>
      <c r="EB74" s="162">
        <f t="shared" ref="EB74" si="247">IF(OR(DN74="",DN74=0),"",ROUND((DN74-DR74)/DN74,3))</f>
        <v>0.09</v>
      </c>
      <c r="EC74" s="163"/>
    </row>
    <row r="75" spans="2:133" ht="2.4500000000000002" customHeight="1" thickBot="1">
      <c r="B75" s="148"/>
      <c r="C75" s="30"/>
      <c r="Q75" s="44"/>
      <c r="R75" s="44"/>
      <c r="S75" s="44"/>
      <c r="T75" s="9"/>
      <c r="U75" s="44"/>
      <c r="V75" s="44"/>
      <c r="W75" s="44"/>
      <c r="X75" s="44"/>
      <c r="Y75" s="44"/>
      <c r="Z75" s="44"/>
      <c r="AA75" s="22"/>
      <c r="AB75" s="22"/>
      <c r="AC75" s="22"/>
      <c r="AD75" s="22"/>
      <c r="AE75" s="22"/>
      <c r="AF75" s="22"/>
      <c r="AG75" s="20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0"/>
      <c r="AU75" s="22"/>
      <c r="AV75" s="22"/>
      <c r="AW75" s="22"/>
      <c r="AX75" s="9"/>
      <c r="AY75" s="14"/>
      <c r="AZ75" s="14"/>
      <c r="BA75" s="14"/>
      <c r="BB75" s="9"/>
      <c r="BC75" s="14"/>
      <c r="BD75" s="14"/>
      <c r="BE75" s="14"/>
      <c r="BF75" s="14"/>
      <c r="BG75" s="9"/>
      <c r="BH75" s="9"/>
      <c r="BI75" s="9"/>
      <c r="BJ75" s="9"/>
      <c r="BK75" s="9"/>
      <c r="BL75" s="44"/>
      <c r="BM75" s="44"/>
      <c r="BN75" s="44"/>
      <c r="BO75" s="9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14"/>
      <c r="CW75" s="14"/>
      <c r="CX75" s="14"/>
      <c r="CY75" s="14"/>
      <c r="CZ75" s="14"/>
      <c r="DA75" s="14"/>
      <c r="DB75" s="14"/>
      <c r="DC75" s="14"/>
      <c r="DD75" s="14"/>
      <c r="DE75" s="9"/>
      <c r="DF75" s="9"/>
      <c r="DG75" s="9"/>
      <c r="DH75" s="9"/>
      <c r="DI75" s="9"/>
      <c r="DJ75" s="44"/>
      <c r="DK75" s="44"/>
      <c r="DL75" s="44"/>
      <c r="DM75" s="9"/>
      <c r="DN75" s="22"/>
      <c r="DO75" s="22"/>
      <c r="DP75" s="22"/>
      <c r="DQ75" s="14"/>
      <c r="DR75" s="14"/>
      <c r="DS75" s="14"/>
      <c r="DT75" s="14"/>
      <c r="DU75" s="14"/>
      <c r="DV75" s="14"/>
      <c r="DW75" s="14"/>
      <c r="DX75" s="14"/>
      <c r="DY75" s="14"/>
      <c r="DZ75" s="9"/>
      <c r="EA75" s="9"/>
    </row>
    <row r="76" spans="2:133" ht="14.25" thickBot="1">
      <c r="B76" s="148"/>
      <c r="C76" s="16">
        <v>44</v>
      </c>
      <c r="D76" s="193" t="s">
        <v>138</v>
      </c>
      <c r="E76" s="194"/>
      <c r="F76" s="194"/>
      <c r="G76" s="194"/>
      <c r="H76" s="194"/>
      <c r="I76" s="194"/>
      <c r="J76" s="194"/>
      <c r="K76" s="194"/>
      <c r="L76" s="195"/>
      <c r="M76" s="17" t="s">
        <v>92</v>
      </c>
      <c r="N76" s="19" t="s">
        <v>93</v>
      </c>
      <c r="O76" s="19" t="s">
        <v>94</v>
      </c>
      <c r="Q76" s="150">
        <f>[1]月次予算報告書!AY76</f>
        <v>1000</v>
      </c>
      <c r="R76" s="151"/>
      <c r="S76" s="152"/>
      <c r="T76" s="9"/>
      <c r="U76" s="153">
        <v>1000</v>
      </c>
      <c r="V76" s="154"/>
      <c r="W76" s="155"/>
      <c r="X76" s="153">
        <v>1000</v>
      </c>
      <c r="Y76" s="154"/>
      <c r="Z76" s="155"/>
      <c r="AA76" s="141">
        <v>1000</v>
      </c>
      <c r="AB76" s="142"/>
      <c r="AC76" s="143"/>
      <c r="AD76" s="141">
        <v>1000</v>
      </c>
      <c r="AE76" s="142"/>
      <c r="AF76" s="143"/>
      <c r="AG76" s="20"/>
      <c r="AH76" s="141">
        <v>1000</v>
      </c>
      <c r="AI76" s="142"/>
      <c r="AJ76" s="143"/>
      <c r="AK76" s="141">
        <v>1000</v>
      </c>
      <c r="AL76" s="142"/>
      <c r="AM76" s="143"/>
      <c r="AN76" s="141">
        <v>1000</v>
      </c>
      <c r="AO76" s="142"/>
      <c r="AP76" s="143"/>
      <c r="AQ76" s="141">
        <v>1000</v>
      </c>
      <c r="AR76" s="142"/>
      <c r="AS76" s="143"/>
      <c r="AT76" s="20"/>
      <c r="AU76" s="141">
        <v>1000</v>
      </c>
      <c r="AV76" s="142"/>
      <c r="AW76" s="143"/>
      <c r="AX76" s="9"/>
      <c r="AY76" s="157">
        <v>1000</v>
      </c>
      <c r="AZ76" s="158"/>
      <c r="BA76" s="159"/>
      <c r="BB76" s="9"/>
      <c r="BC76" s="157">
        <v>1000</v>
      </c>
      <c r="BD76" s="158"/>
      <c r="BE76" s="159"/>
      <c r="BF76" s="28"/>
      <c r="BG76" s="9"/>
      <c r="BH76" s="9"/>
      <c r="BI76" s="9"/>
      <c r="BJ76" s="9"/>
      <c r="BK76" s="9"/>
      <c r="BL76" s="153">
        <v>1000</v>
      </c>
      <c r="BM76" s="154"/>
      <c r="BN76" s="155"/>
      <c r="BO76" s="9"/>
      <c r="BP76" s="141">
        <v>1000</v>
      </c>
      <c r="BQ76" s="142"/>
      <c r="BR76" s="143"/>
      <c r="BS76" s="141">
        <v>1000</v>
      </c>
      <c r="BT76" s="142"/>
      <c r="BU76" s="143"/>
      <c r="BV76" s="141">
        <v>1000</v>
      </c>
      <c r="BW76" s="142"/>
      <c r="BX76" s="143"/>
      <c r="BY76" s="141">
        <v>1000</v>
      </c>
      <c r="BZ76" s="142"/>
      <c r="CA76" s="143"/>
      <c r="CB76" s="141">
        <v>1000</v>
      </c>
      <c r="CC76" s="142"/>
      <c r="CD76" s="143"/>
      <c r="CE76" s="22"/>
      <c r="CF76" s="141">
        <v>1000</v>
      </c>
      <c r="CG76" s="142"/>
      <c r="CH76" s="143"/>
      <c r="CI76" s="141">
        <v>1000</v>
      </c>
      <c r="CJ76" s="142"/>
      <c r="CK76" s="143"/>
      <c r="CL76" s="141">
        <v>1000</v>
      </c>
      <c r="CM76" s="142"/>
      <c r="CN76" s="143"/>
      <c r="CO76" s="141">
        <v>1000</v>
      </c>
      <c r="CP76" s="142"/>
      <c r="CQ76" s="143"/>
      <c r="CR76" s="22"/>
      <c r="CS76" s="141">
        <v>1000</v>
      </c>
      <c r="CT76" s="142"/>
      <c r="CU76" s="143"/>
      <c r="CV76" s="14"/>
      <c r="CW76" s="157">
        <v>1000</v>
      </c>
      <c r="CX76" s="158"/>
      <c r="CY76" s="159"/>
      <c r="CZ76" s="14"/>
      <c r="DA76" s="157">
        <v>1000</v>
      </c>
      <c r="DB76" s="158"/>
      <c r="DC76" s="159"/>
      <c r="DD76" s="28"/>
      <c r="DE76" s="9"/>
      <c r="DF76" s="9"/>
      <c r="DG76" s="9"/>
      <c r="DH76" s="9"/>
      <c r="DI76" s="9"/>
      <c r="DJ76" s="153">
        <f t="shared" ref="DJ76:DJ78" si="248">+BL76</f>
        <v>1000</v>
      </c>
      <c r="DK76" s="154"/>
      <c r="DL76" s="155"/>
      <c r="DM76" s="9"/>
      <c r="DN76" s="141">
        <f t="shared" ref="DN76:DN78" si="249">+CL76</f>
        <v>1000</v>
      </c>
      <c r="DO76" s="142"/>
      <c r="DP76" s="143"/>
      <c r="DQ76" s="14"/>
      <c r="DR76" s="157">
        <v>1000</v>
      </c>
      <c r="DS76" s="158"/>
      <c r="DT76" s="159"/>
      <c r="DU76" s="14"/>
      <c r="DV76" s="157">
        <v>1000</v>
      </c>
      <c r="DW76" s="158"/>
      <c r="DX76" s="159"/>
      <c r="DY76" s="28"/>
      <c r="DZ76" s="9"/>
      <c r="EA76" s="9"/>
    </row>
    <row r="77" spans="2:133" ht="14.25" thickBot="1">
      <c r="B77" s="148"/>
      <c r="C77" s="16">
        <v>45</v>
      </c>
      <c r="D77" s="193" t="s">
        <v>139</v>
      </c>
      <c r="E77" s="194"/>
      <c r="F77" s="194"/>
      <c r="G77" s="194"/>
      <c r="H77" s="194"/>
      <c r="I77" s="194"/>
      <c r="J77" s="194"/>
      <c r="K77" s="194"/>
      <c r="L77" s="195"/>
      <c r="M77" s="17" t="s">
        <v>92</v>
      </c>
      <c r="N77" s="19" t="s">
        <v>93</v>
      </c>
      <c r="O77" s="19" t="s">
        <v>94</v>
      </c>
      <c r="Q77" s="150">
        <f>[1]月次予算報告書!AY77</f>
        <v>3200</v>
      </c>
      <c r="R77" s="151"/>
      <c r="S77" s="152"/>
      <c r="T77" s="9"/>
      <c r="U77" s="153">
        <v>3200</v>
      </c>
      <c r="V77" s="154"/>
      <c r="W77" s="155"/>
      <c r="X77" s="153">
        <v>3200</v>
      </c>
      <c r="Y77" s="154"/>
      <c r="Z77" s="155"/>
      <c r="AA77" s="141">
        <v>3200</v>
      </c>
      <c r="AB77" s="142"/>
      <c r="AC77" s="143"/>
      <c r="AD77" s="141">
        <v>3200</v>
      </c>
      <c r="AE77" s="142"/>
      <c r="AF77" s="143"/>
      <c r="AG77" s="20"/>
      <c r="AH77" s="141">
        <v>3200</v>
      </c>
      <c r="AI77" s="142"/>
      <c r="AJ77" s="143"/>
      <c r="AK77" s="141">
        <v>3200</v>
      </c>
      <c r="AL77" s="142"/>
      <c r="AM77" s="143"/>
      <c r="AN77" s="141">
        <v>3200</v>
      </c>
      <c r="AO77" s="142"/>
      <c r="AP77" s="143"/>
      <c r="AQ77" s="141">
        <v>3200</v>
      </c>
      <c r="AR77" s="142"/>
      <c r="AS77" s="143"/>
      <c r="AT77" s="20"/>
      <c r="AU77" s="141">
        <v>3200</v>
      </c>
      <c r="AV77" s="142"/>
      <c r="AW77" s="143"/>
      <c r="AX77" s="9"/>
      <c r="AY77" s="157">
        <v>3200</v>
      </c>
      <c r="AZ77" s="158"/>
      <c r="BA77" s="159"/>
      <c r="BB77" s="9"/>
      <c r="BC77" s="157">
        <v>3200</v>
      </c>
      <c r="BD77" s="158"/>
      <c r="BE77" s="159"/>
      <c r="BF77" s="28"/>
      <c r="BG77" s="9"/>
      <c r="BH77" s="9"/>
      <c r="BI77" s="9"/>
      <c r="BJ77" s="9"/>
      <c r="BK77" s="9"/>
      <c r="BL77" s="153">
        <v>3150</v>
      </c>
      <c r="BM77" s="154"/>
      <c r="BN77" s="155"/>
      <c r="BO77" s="9"/>
      <c r="BP77" s="141">
        <v>3200</v>
      </c>
      <c r="BQ77" s="142"/>
      <c r="BR77" s="143"/>
      <c r="BS77" s="141">
        <v>3200</v>
      </c>
      <c r="BT77" s="142"/>
      <c r="BU77" s="143"/>
      <c r="BV77" s="141">
        <v>3200</v>
      </c>
      <c r="BW77" s="142"/>
      <c r="BX77" s="143"/>
      <c r="BY77" s="141">
        <v>3200</v>
      </c>
      <c r="BZ77" s="142"/>
      <c r="CA77" s="143"/>
      <c r="CB77" s="141">
        <v>3200</v>
      </c>
      <c r="CC77" s="142"/>
      <c r="CD77" s="143"/>
      <c r="CE77" s="22"/>
      <c r="CF77" s="141">
        <v>3200</v>
      </c>
      <c r="CG77" s="142"/>
      <c r="CH77" s="143"/>
      <c r="CI77" s="141">
        <v>3200</v>
      </c>
      <c r="CJ77" s="142"/>
      <c r="CK77" s="143"/>
      <c r="CL77" s="141">
        <v>3200</v>
      </c>
      <c r="CM77" s="142"/>
      <c r="CN77" s="143"/>
      <c r="CO77" s="141">
        <v>3200</v>
      </c>
      <c r="CP77" s="142"/>
      <c r="CQ77" s="143"/>
      <c r="CR77" s="22"/>
      <c r="CS77" s="141">
        <v>3200</v>
      </c>
      <c r="CT77" s="142"/>
      <c r="CU77" s="143"/>
      <c r="CV77" s="14"/>
      <c r="CW77" s="157">
        <v>3200</v>
      </c>
      <c r="CX77" s="158"/>
      <c r="CY77" s="159"/>
      <c r="CZ77" s="14"/>
      <c r="DA77" s="157">
        <v>3200</v>
      </c>
      <c r="DB77" s="158"/>
      <c r="DC77" s="159"/>
      <c r="DD77" s="28"/>
      <c r="DE77" s="9"/>
      <c r="DF77" s="9"/>
      <c r="DG77" s="9"/>
      <c r="DH77" s="9"/>
      <c r="DI77" s="9"/>
      <c r="DJ77" s="153">
        <f t="shared" si="248"/>
        <v>3150</v>
      </c>
      <c r="DK77" s="154"/>
      <c r="DL77" s="155"/>
      <c r="DM77" s="9"/>
      <c r="DN77" s="141">
        <f t="shared" si="249"/>
        <v>3200</v>
      </c>
      <c r="DO77" s="142"/>
      <c r="DP77" s="143"/>
      <c r="DQ77" s="14"/>
      <c r="DR77" s="157">
        <v>3200</v>
      </c>
      <c r="DS77" s="158"/>
      <c r="DT77" s="159"/>
      <c r="DU77" s="14"/>
      <c r="DV77" s="157">
        <v>3200</v>
      </c>
      <c r="DW77" s="158"/>
      <c r="DX77" s="159"/>
      <c r="DY77" s="28"/>
      <c r="DZ77" s="9"/>
      <c r="EA77" s="9"/>
    </row>
    <row r="78" spans="2:133" ht="14.25" thickBot="1">
      <c r="B78" s="148"/>
      <c r="C78" s="16">
        <v>46</v>
      </c>
      <c r="D78" s="193" t="s">
        <v>140</v>
      </c>
      <c r="E78" s="194"/>
      <c r="F78" s="194"/>
      <c r="G78" s="194"/>
      <c r="H78" s="194"/>
      <c r="I78" s="194"/>
      <c r="J78" s="194"/>
      <c r="K78" s="194"/>
      <c r="L78" s="195"/>
      <c r="M78" s="17" t="s">
        <v>100</v>
      </c>
      <c r="N78" s="19" t="s">
        <v>93</v>
      </c>
      <c r="O78" s="19" t="s">
        <v>94</v>
      </c>
      <c r="Q78" s="150">
        <f>[1]月次予算報告書!AY78</f>
        <v>400</v>
      </c>
      <c r="R78" s="151"/>
      <c r="S78" s="152"/>
      <c r="T78" s="9"/>
      <c r="U78" s="153">
        <v>400</v>
      </c>
      <c r="V78" s="154"/>
      <c r="W78" s="155"/>
      <c r="X78" s="153">
        <v>400</v>
      </c>
      <c r="Y78" s="154"/>
      <c r="Z78" s="155"/>
      <c r="AA78" s="141">
        <v>400</v>
      </c>
      <c r="AB78" s="142"/>
      <c r="AC78" s="143"/>
      <c r="AD78" s="141">
        <v>400</v>
      </c>
      <c r="AE78" s="142"/>
      <c r="AF78" s="143"/>
      <c r="AG78" s="20"/>
      <c r="AH78" s="141">
        <v>400</v>
      </c>
      <c r="AI78" s="142"/>
      <c r="AJ78" s="143"/>
      <c r="AK78" s="141">
        <v>400</v>
      </c>
      <c r="AL78" s="142"/>
      <c r="AM78" s="143"/>
      <c r="AN78" s="141">
        <v>400</v>
      </c>
      <c r="AO78" s="142"/>
      <c r="AP78" s="143"/>
      <c r="AQ78" s="141">
        <v>400</v>
      </c>
      <c r="AR78" s="142"/>
      <c r="AS78" s="143"/>
      <c r="AT78" s="20"/>
      <c r="AU78" s="141">
        <v>400</v>
      </c>
      <c r="AV78" s="142"/>
      <c r="AW78" s="143"/>
      <c r="AX78" s="9"/>
      <c r="AY78" s="157">
        <v>400</v>
      </c>
      <c r="AZ78" s="158"/>
      <c r="BA78" s="159"/>
      <c r="BB78" s="9"/>
      <c r="BC78" s="157">
        <v>400</v>
      </c>
      <c r="BD78" s="158"/>
      <c r="BE78" s="159"/>
      <c r="BF78" s="28"/>
      <c r="BG78" s="9"/>
      <c r="BH78" s="9"/>
      <c r="BI78" s="9"/>
      <c r="BJ78" s="9"/>
      <c r="BK78" s="9"/>
      <c r="BL78" s="153">
        <v>300</v>
      </c>
      <c r="BM78" s="154"/>
      <c r="BN78" s="155"/>
      <c r="BO78" s="9"/>
      <c r="BP78" s="141">
        <v>400</v>
      </c>
      <c r="BQ78" s="142"/>
      <c r="BR78" s="143"/>
      <c r="BS78" s="141">
        <v>400</v>
      </c>
      <c r="BT78" s="142"/>
      <c r="BU78" s="143"/>
      <c r="BV78" s="141">
        <v>400</v>
      </c>
      <c r="BW78" s="142"/>
      <c r="BX78" s="143"/>
      <c r="BY78" s="141">
        <v>400</v>
      </c>
      <c r="BZ78" s="142"/>
      <c r="CA78" s="143"/>
      <c r="CB78" s="141">
        <v>400</v>
      </c>
      <c r="CC78" s="142"/>
      <c r="CD78" s="143"/>
      <c r="CE78" s="22"/>
      <c r="CF78" s="141">
        <v>400</v>
      </c>
      <c r="CG78" s="142"/>
      <c r="CH78" s="143"/>
      <c r="CI78" s="141">
        <v>400</v>
      </c>
      <c r="CJ78" s="142"/>
      <c r="CK78" s="143"/>
      <c r="CL78" s="141">
        <v>400</v>
      </c>
      <c r="CM78" s="142"/>
      <c r="CN78" s="143"/>
      <c r="CO78" s="141">
        <v>400</v>
      </c>
      <c r="CP78" s="142"/>
      <c r="CQ78" s="143"/>
      <c r="CR78" s="22"/>
      <c r="CS78" s="141">
        <v>400</v>
      </c>
      <c r="CT78" s="142"/>
      <c r="CU78" s="143"/>
      <c r="CV78" s="14"/>
      <c r="CW78" s="157">
        <v>400</v>
      </c>
      <c r="CX78" s="158"/>
      <c r="CY78" s="159"/>
      <c r="CZ78" s="14"/>
      <c r="DA78" s="157">
        <v>400</v>
      </c>
      <c r="DB78" s="158"/>
      <c r="DC78" s="159"/>
      <c r="DD78" s="28"/>
      <c r="DE78" s="9"/>
      <c r="DF78" s="9"/>
      <c r="DG78" s="9"/>
      <c r="DH78" s="9"/>
      <c r="DI78" s="9"/>
      <c r="DJ78" s="153">
        <f t="shared" si="248"/>
        <v>300</v>
      </c>
      <c r="DK78" s="154"/>
      <c r="DL78" s="155"/>
      <c r="DM78" s="9"/>
      <c r="DN78" s="141">
        <f t="shared" si="249"/>
        <v>400</v>
      </c>
      <c r="DO78" s="142"/>
      <c r="DP78" s="143"/>
      <c r="DQ78" s="14"/>
      <c r="DR78" s="157">
        <v>400</v>
      </c>
      <c r="DS78" s="158"/>
      <c r="DT78" s="159"/>
      <c r="DU78" s="14"/>
      <c r="DV78" s="157">
        <v>400</v>
      </c>
      <c r="DW78" s="158"/>
      <c r="DX78" s="159"/>
      <c r="DY78" s="28"/>
      <c r="DZ78" s="9"/>
      <c r="EA78" s="9"/>
    </row>
    <row r="79" spans="2:133" ht="14.25" thickBot="1">
      <c r="B79" s="148"/>
      <c r="C79" s="16">
        <v>47</v>
      </c>
      <c r="D79" s="50" t="s">
        <v>141</v>
      </c>
      <c r="E79" s="51"/>
      <c r="F79" s="51"/>
      <c r="G79" s="51"/>
      <c r="H79" s="51"/>
      <c r="I79" s="51"/>
      <c r="J79" s="51"/>
      <c r="K79" s="51"/>
      <c r="L79" s="52"/>
      <c r="M79" s="17" t="s">
        <v>92</v>
      </c>
      <c r="N79" s="19" t="s">
        <v>93</v>
      </c>
      <c r="O79" s="19" t="s">
        <v>94</v>
      </c>
      <c r="Q79" s="153">
        <f>SUM(Q76:S77)-Q78</f>
        <v>3800</v>
      </c>
      <c r="R79" s="154"/>
      <c r="S79" s="155"/>
      <c r="T79" s="9"/>
      <c r="U79" s="153">
        <f>SUM(U76:W77)-U78</f>
        <v>3800</v>
      </c>
      <c r="V79" s="154"/>
      <c r="W79" s="155"/>
      <c r="X79" s="153">
        <f>SUM(X76:Z77)-X78</f>
        <v>3800</v>
      </c>
      <c r="Y79" s="154"/>
      <c r="Z79" s="155"/>
      <c r="AA79" s="141">
        <f>SUM(AA76:AC77)-AA78</f>
        <v>3800</v>
      </c>
      <c r="AB79" s="142"/>
      <c r="AC79" s="143"/>
      <c r="AD79" s="141">
        <f>SUM(AD76:AF77)-AD78</f>
        <v>3800</v>
      </c>
      <c r="AE79" s="142"/>
      <c r="AF79" s="143"/>
      <c r="AG79" s="20"/>
      <c r="AH79" s="141">
        <f>SUM(AH76:AJ77)-AH78</f>
        <v>3800</v>
      </c>
      <c r="AI79" s="142"/>
      <c r="AJ79" s="143"/>
      <c r="AK79" s="141">
        <f>SUM(AK76:AM77)-AK78</f>
        <v>3800</v>
      </c>
      <c r="AL79" s="142"/>
      <c r="AM79" s="143"/>
      <c r="AN79" s="141">
        <f>SUM(AN76:AP77)-AN78</f>
        <v>3800</v>
      </c>
      <c r="AO79" s="142"/>
      <c r="AP79" s="143"/>
      <c r="AQ79" s="141">
        <f>SUM(AQ76:AS77)-AQ78</f>
        <v>3800</v>
      </c>
      <c r="AR79" s="142"/>
      <c r="AS79" s="143"/>
      <c r="AT79" s="20"/>
      <c r="AU79" s="141">
        <f>SUM(AU76:AW77)-AU78</f>
        <v>3800</v>
      </c>
      <c r="AV79" s="142"/>
      <c r="AW79" s="143"/>
      <c r="AX79" s="9"/>
      <c r="AY79" s="157">
        <f>SUM(AY76:BA77)-AY78</f>
        <v>3800</v>
      </c>
      <c r="AZ79" s="158"/>
      <c r="BA79" s="159"/>
      <c r="BB79" s="9"/>
      <c r="BC79" s="157">
        <f>SUM(BC76:BE77)-BC78</f>
        <v>3800</v>
      </c>
      <c r="BD79" s="158"/>
      <c r="BE79" s="159"/>
      <c r="BF79" s="28"/>
      <c r="BG79" s="9"/>
      <c r="BH79" s="9"/>
      <c r="BI79" s="9"/>
      <c r="BJ79" s="9"/>
      <c r="BK79" s="9"/>
      <c r="BL79" s="153">
        <f>SUM(BL76:BN77)-BL78</f>
        <v>3850</v>
      </c>
      <c r="BM79" s="154"/>
      <c r="BN79" s="155"/>
      <c r="BO79" s="9"/>
      <c r="BP79" s="141">
        <f>SUM(BP76:BR77)-BP78</f>
        <v>3800</v>
      </c>
      <c r="BQ79" s="142"/>
      <c r="BR79" s="143"/>
      <c r="BS79" s="141">
        <f>SUM(BS76:BU77)-BS78</f>
        <v>3800</v>
      </c>
      <c r="BT79" s="142"/>
      <c r="BU79" s="143"/>
      <c r="BV79" s="141">
        <f>SUM(BV76:BX77)-BV78</f>
        <v>3800</v>
      </c>
      <c r="BW79" s="142"/>
      <c r="BX79" s="143"/>
      <c r="BY79" s="141">
        <f>SUM(BY76:CA77)-BY78</f>
        <v>3800</v>
      </c>
      <c r="BZ79" s="142"/>
      <c r="CA79" s="143"/>
      <c r="CB79" s="141">
        <f>SUM(CB76:CD77)-CB78</f>
        <v>3800</v>
      </c>
      <c r="CC79" s="142"/>
      <c r="CD79" s="143"/>
      <c r="CE79" s="22"/>
      <c r="CF79" s="141">
        <f>SUM(CF76:CH77)-CF78</f>
        <v>3800</v>
      </c>
      <c r="CG79" s="142"/>
      <c r="CH79" s="143"/>
      <c r="CI79" s="141">
        <f>SUM(CI76:CK77)-CI78</f>
        <v>3800</v>
      </c>
      <c r="CJ79" s="142"/>
      <c r="CK79" s="143"/>
      <c r="CL79" s="141">
        <f>SUM(CL76:CN77)-CL78</f>
        <v>3800</v>
      </c>
      <c r="CM79" s="142"/>
      <c r="CN79" s="143"/>
      <c r="CO79" s="141">
        <f>SUM(CO76:CQ77)-CO78</f>
        <v>3800</v>
      </c>
      <c r="CP79" s="142"/>
      <c r="CQ79" s="143"/>
      <c r="CR79" s="22"/>
      <c r="CS79" s="141">
        <f>SUM(CS76:CU77)-CS78</f>
        <v>3800</v>
      </c>
      <c r="CT79" s="142"/>
      <c r="CU79" s="143"/>
      <c r="CV79" s="14"/>
      <c r="CW79" s="157">
        <f>SUM(CW76:CY77)-CW78</f>
        <v>3800</v>
      </c>
      <c r="CX79" s="158"/>
      <c r="CY79" s="159"/>
      <c r="CZ79" s="14"/>
      <c r="DA79" s="157">
        <f>SUM(DA76:DC77)-DA78</f>
        <v>3800</v>
      </c>
      <c r="DB79" s="158"/>
      <c r="DC79" s="159"/>
      <c r="DD79" s="28"/>
      <c r="DE79" s="9"/>
      <c r="DF79" s="9"/>
      <c r="DG79" s="9"/>
      <c r="DH79" s="9"/>
      <c r="DI79" s="9"/>
      <c r="DJ79" s="153">
        <f>SUM(DJ76:DL77)-DJ78</f>
        <v>3850</v>
      </c>
      <c r="DK79" s="154"/>
      <c r="DL79" s="155"/>
      <c r="DM79" s="9"/>
      <c r="DN79" s="141">
        <f>SUM(DN76:DP77)-DN78</f>
        <v>3800</v>
      </c>
      <c r="DO79" s="142"/>
      <c r="DP79" s="143"/>
      <c r="DQ79" s="14"/>
      <c r="DR79" s="157">
        <f>SUM(DR76:DT77)-DR78</f>
        <v>3800</v>
      </c>
      <c r="DS79" s="158"/>
      <c r="DT79" s="159"/>
      <c r="DU79" s="14"/>
      <c r="DV79" s="157">
        <f>SUM(DV76:DX77)-DV78</f>
        <v>3800</v>
      </c>
      <c r="DW79" s="158"/>
      <c r="DX79" s="159"/>
      <c r="DY79" s="28"/>
      <c r="DZ79" s="9"/>
      <c r="EA79" s="9"/>
    </row>
    <row r="80" spans="2:133" ht="14.25" thickBot="1">
      <c r="B80" s="149"/>
      <c r="C80" s="16">
        <v>48</v>
      </c>
      <c r="D80" s="97" t="s">
        <v>142</v>
      </c>
      <c r="E80" s="98"/>
      <c r="F80" s="98"/>
      <c r="G80" s="98"/>
      <c r="H80" s="98"/>
      <c r="I80" s="98"/>
      <c r="J80" s="98"/>
      <c r="K80" s="98"/>
      <c r="L80" s="99"/>
      <c r="M80" s="17" t="s">
        <v>92</v>
      </c>
      <c r="O80" s="19" t="s">
        <v>104</v>
      </c>
      <c r="Q80" s="44"/>
      <c r="R80" s="183">
        <f>IF(OR(Q$79=0,Q$79=""),"",ROUND(Q67/Q$79,3))</f>
        <v>0.29299999999999998</v>
      </c>
      <c r="S80" s="184"/>
      <c r="T80" s="9"/>
      <c r="U80" s="44"/>
      <c r="V80" s="183">
        <f>IF(OR(U$79=0,U$79=""),"",ROUND(U67/U$79,3))</f>
        <v>3.1E-2</v>
      </c>
      <c r="W80" s="184"/>
      <c r="X80" s="44"/>
      <c r="Y80" s="183">
        <f>IF(OR(X$79=0,X$79=""),"",ROUND(X67/X$79,3))</f>
        <v>2.5000000000000001E-2</v>
      </c>
      <c r="Z80" s="184"/>
      <c r="AA80" s="22"/>
      <c r="AB80" s="185">
        <f>IF(OR(AA$79=0,AA$79=""),"",ROUND(AA67/AA$79,3))</f>
        <v>5.7000000000000002E-2</v>
      </c>
      <c r="AC80" s="186"/>
      <c r="AD80" s="22"/>
      <c r="AE80" s="185">
        <f>IF(OR(AD$79=0,AD$79=""),"",ROUND(AD67/AD$79,3))</f>
        <v>0.112</v>
      </c>
      <c r="AF80" s="186"/>
      <c r="AG80" s="20"/>
      <c r="AH80" s="22"/>
      <c r="AI80" s="185">
        <f>IF(OR(AH$79=0,AH$79=""),"",ROUND(AH67/AH$79,3))</f>
        <v>5.6000000000000001E-2</v>
      </c>
      <c r="AJ80" s="186"/>
      <c r="AK80" s="22"/>
      <c r="AL80" s="185">
        <f>IF(OR(AK$79=0,AK$79=""),"",ROUND(AK67/AK$79,3))</f>
        <v>5.6000000000000001E-2</v>
      </c>
      <c r="AM80" s="186"/>
      <c r="AN80" s="22"/>
      <c r="AO80" s="185">
        <f>IF(OR(AN$79=0,AN$79=""),"",ROUND(AN67/AN$79,3))</f>
        <v>5.6000000000000001E-2</v>
      </c>
      <c r="AP80" s="186"/>
      <c r="AQ80" s="22"/>
      <c r="AR80" s="185">
        <f>IF(OR(AQ$79=0,AQ$79=""),"",ROUND(AQ67/AQ$79,3))</f>
        <v>0.16800000000000001</v>
      </c>
      <c r="AS80" s="186"/>
      <c r="AT80" s="20"/>
      <c r="AU80" s="22"/>
      <c r="AV80" s="187">
        <f>IF(OR(AU$79=0,AU$79=""),"",ROUND(AU67/AU$79,3))</f>
        <v>0.28000000000000003</v>
      </c>
      <c r="AW80" s="188"/>
      <c r="AX80" s="9"/>
      <c r="AY80" s="14"/>
      <c r="AZ80" s="189">
        <f>IF(OR(AY$79=0,AY$79=""),"",ROUND(AY67/AY$79,3))</f>
        <v>0.29299999999999998</v>
      </c>
      <c r="BA80" s="190"/>
      <c r="BB80" s="9"/>
      <c r="BC80" s="14"/>
      <c r="BD80" s="191">
        <f>IF(M80="貸",AV80-AZ80,IF(M80="借",AZ80-AV80,""))</f>
        <v>-1.2999999999999956E-2</v>
      </c>
      <c r="BE80" s="192"/>
      <c r="BF80" s="160" t="str">
        <f t="shared" ref="BF80" si="250">IF(OR(AY80="",AY80=0),"",ROUND(BC80/AY80,3))</f>
        <v/>
      </c>
      <c r="BG80" s="161"/>
      <c r="BH80" s="21" t="str">
        <f>IF(BF80="","",IF(ABS(BF80)&gt;=ROUND($DY$11/100,3),"○",IF(ABS(BF80)&lt;ROUND($DY$11/100,3),"","")))</f>
        <v/>
      </c>
      <c r="BI80" s="164" t="str">
        <f t="shared" ref="BI80" si="251">IF(OR(Q80="",Q80=0),"",ROUND((AU80-Q80)/Q80,3))</f>
        <v/>
      </c>
      <c r="BJ80" s="165"/>
      <c r="BK80" s="9"/>
      <c r="BL80" s="44"/>
      <c r="BM80" s="183">
        <f>IF(OR(BL$79=0,BL$79=""),"",ROUND(BL67/BL$79,3))</f>
        <v>0.34200000000000003</v>
      </c>
      <c r="BN80" s="184"/>
      <c r="BO80" s="9"/>
      <c r="BP80" s="22"/>
      <c r="BQ80" s="185">
        <f>IF(OR(BP$79=0,BP$79=""),"",ROUND(BP67/BP$79,3))</f>
        <v>9.5000000000000001E-2</v>
      </c>
      <c r="BR80" s="186"/>
      <c r="BS80" s="22"/>
      <c r="BT80" s="185">
        <f>IF(OR(BS$79=0,BS$79=""),"",ROUND(BS67/BS$79,3))</f>
        <v>9.5000000000000001E-2</v>
      </c>
      <c r="BU80" s="186"/>
      <c r="BV80" s="22"/>
      <c r="BW80" s="185">
        <f>IF(OR(BV$79=0,BV$79=""),"",ROUND(BV67/BV$79,3))</f>
        <v>5.5E-2</v>
      </c>
      <c r="BX80" s="186"/>
      <c r="BY80" s="22"/>
      <c r="BZ80" s="185">
        <f>IF(OR(BY$79=0,BY$79=""),"",ROUND(BY67/BY$79,3))</f>
        <v>0.245</v>
      </c>
      <c r="CA80" s="186"/>
      <c r="CB80" s="22"/>
      <c r="CC80" s="185">
        <f>IF(OR(CB$79=0,CB$79=""),"",ROUND(CB67/CB$79,3))</f>
        <v>0.52500000000000002</v>
      </c>
      <c r="CD80" s="186"/>
      <c r="CE80" s="22"/>
      <c r="CF80" s="22"/>
      <c r="CG80" s="185">
        <f>IF(OR(CF$79=0,CF$79=""),"",ROUND(CF67/CF$79,3))</f>
        <v>5.5E-2</v>
      </c>
      <c r="CH80" s="186"/>
      <c r="CI80" s="22"/>
      <c r="CJ80" s="185">
        <f>IF(OR(CI$79=0,CI$79=""),"",ROUND(CI67/CI$79,3))</f>
        <v>5.3999999999999999E-2</v>
      </c>
      <c r="CK80" s="186"/>
      <c r="CL80" s="22"/>
      <c r="CM80" s="185">
        <f>IF(OR(CL$79=0,CL$79=""),"",ROUND(CL67/CL$79,3))</f>
        <v>5.3999999999999999E-2</v>
      </c>
      <c r="CN80" s="186"/>
      <c r="CO80" s="22"/>
      <c r="CP80" s="185">
        <f>IF(OR(CO$79=0,CO$79=""),"",ROUND(CO67/CO$79,3))</f>
        <v>0.16300000000000001</v>
      </c>
      <c r="CQ80" s="186"/>
      <c r="CR80" s="22"/>
      <c r="CS80" s="22"/>
      <c r="CT80" s="187">
        <f>IF(OR(CS$79=0,CS$79=""),"",ROUND(CS67/CS$79,3))</f>
        <v>0.40799999999999997</v>
      </c>
      <c r="CU80" s="188"/>
      <c r="CV80" s="14"/>
      <c r="CW80" s="14"/>
      <c r="CX80" s="189">
        <f>IF(OR(CW$79=0,CW$79=""),"",ROUND(CW67/CW$79,3))</f>
        <v>0.42199999999999999</v>
      </c>
      <c r="CY80" s="190"/>
      <c r="CZ80" s="14"/>
      <c r="DA80" s="14"/>
      <c r="DB80" s="191">
        <f>IF($M80="貸",CT80-CX80,IF($M80="借",CX80-CT80,""))</f>
        <v>-1.4000000000000012E-2</v>
      </c>
      <c r="DC80" s="192"/>
      <c r="DD80" s="14"/>
      <c r="DE80" s="9"/>
      <c r="DF80" s="21" t="str">
        <f>IF(DB80="","",IF(ABS(DB80)&gt;=ROUND($DY$11/100,3),"○",IF(ABS(DB80)&lt;ROUND($DY$11/100,3),"","")))</f>
        <v/>
      </c>
      <c r="DG80" s="164" t="str">
        <f t="shared" ref="DG80" si="252">IF(OR(BL80="",BL80=0),"",ROUND((CS80-BL80)/BL80,3))</f>
        <v/>
      </c>
      <c r="DH80" s="165"/>
      <c r="DI80" s="9"/>
      <c r="DJ80" s="44"/>
      <c r="DK80" s="183">
        <f>IF(OR(DJ$79=0,DJ$79=""),"",ROUND(DJ67/DJ$79,3))</f>
        <v>0.63100000000000001</v>
      </c>
      <c r="DL80" s="184"/>
      <c r="DM80" s="9"/>
      <c r="DN80" s="22"/>
      <c r="DO80" s="187">
        <f>IF(OR(DN$79=0,DN$79=""),"",ROUND(DN67/DN$79,3))</f>
        <v>0.68799999999999994</v>
      </c>
      <c r="DP80" s="188"/>
      <c r="DQ80" s="14"/>
      <c r="DR80" s="14"/>
      <c r="DS80" s="191">
        <f>IF(OR(DR$79=0,DR$79=""),"",ROUND(DR67/DR$79,3))</f>
        <v>0.627</v>
      </c>
      <c r="DT80" s="192"/>
      <c r="DU80" s="14"/>
      <c r="DV80" s="14"/>
      <c r="DW80" s="191">
        <f>IF($M80="貸",DO80-DS80,IF($M80="借",DS80-DO80,""))</f>
        <v>6.0999999999999943E-2</v>
      </c>
      <c r="DX80" s="192"/>
      <c r="DY80" s="14"/>
      <c r="DZ80" s="9"/>
      <c r="EA80" s="21" t="str">
        <f>IF(DW80="","",IF(ABS(DW80)&gt;=ROUND($DY$11/100,3),"○",IF(ABS(DW80)&lt;ROUND($DY$11/100,3),"","")))</f>
        <v>○</v>
      </c>
      <c r="EB80" s="162">
        <f>DO80-DK80</f>
        <v>5.699999999999994E-2</v>
      </c>
      <c r="EC80" s="163"/>
    </row>
    <row r="82" spans="3:133" ht="19.5" thickBot="1">
      <c r="C82" s="31" t="s">
        <v>143</v>
      </c>
      <c r="DL82" s="2" t="s">
        <v>144</v>
      </c>
    </row>
    <row r="83" spans="3:133" ht="14.25" thickBot="1">
      <c r="Q83" s="243" t="s">
        <v>145</v>
      </c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/>
      <c r="AI83" s="243" t="s">
        <v>146</v>
      </c>
      <c r="AJ83" s="244"/>
      <c r="AK83" s="244"/>
      <c r="AL83" s="244"/>
      <c r="AM83" s="244"/>
      <c r="AN83" s="244"/>
      <c r="AO83" s="244"/>
      <c r="AP83" s="244"/>
      <c r="AQ83" s="244"/>
      <c r="AR83" s="244"/>
      <c r="AS83" s="245"/>
      <c r="AV83" s="243" t="s">
        <v>147</v>
      </c>
      <c r="AW83" s="244"/>
      <c r="AX83" s="244"/>
      <c r="AY83" s="244"/>
      <c r="AZ83" s="244"/>
      <c r="BA83" s="244"/>
      <c r="BB83" s="244"/>
      <c r="BC83" s="244"/>
      <c r="BD83" s="244"/>
      <c r="BE83" s="244"/>
      <c r="BF83" s="245"/>
      <c r="BH83" s="243" t="s">
        <v>148</v>
      </c>
      <c r="BI83" s="244"/>
      <c r="BJ83" s="244"/>
      <c r="BK83" s="244"/>
      <c r="BL83" s="244"/>
      <c r="BM83" s="244"/>
      <c r="BN83" s="244"/>
      <c r="BO83" s="244"/>
      <c r="BP83" s="244"/>
      <c r="BQ83" s="244"/>
      <c r="BR83" s="244"/>
      <c r="BS83" s="244"/>
      <c r="BT83" s="245"/>
      <c r="BV83" s="243" t="s">
        <v>149</v>
      </c>
      <c r="BW83" s="244"/>
      <c r="BX83" s="244"/>
      <c r="BY83" s="244"/>
      <c r="BZ83" s="244"/>
      <c r="CA83" s="244"/>
      <c r="CB83" s="244"/>
      <c r="CC83" s="244"/>
      <c r="CD83" s="244"/>
      <c r="CE83" s="244"/>
      <c r="CF83" s="244"/>
      <c r="CG83" s="244"/>
      <c r="CH83" s="245"/>
      <c r="CJ83" s="243" t="s">
        <v>150</v>
      </c>
      <c r="CK83" s="244"/>
      <c r="CL83" s="244"/>
      <c r="CM83" s="244"/>
      <c r="CN83" s="244"/>
      <c r="CO83" s="244"/>
      <c r="CP83" s="244"/>
      <c r="CQ83" s="244"/>
      <c r="CR83" s="244"/>
      <c r="CS83" s="244"/>
      <c r="CT83" s="244"/>
      <c r="CU83" s="244"/>
      <c r="CV83" s="245"/>
      <c r="CX83" s="243" t="s">
        <v>151</v>
      </c>
      <c r="CY83" s="244"/>
      <c r="CZ83" s="244"/>
      <c r="DA83" s="244"/>
      <c r="DB83" s="244"/>
      <c r="DC83" s="244"/>
      <c r="DD83" s="244"/>
      <c r="DE83" s="244"/>
      <c r="DF83" s="244"/>
      <c r="DG83" s="244"/>
      <c r="DH83" s="244"/>
      <c r="DI83" s="244"/>
      <c r="DJ83" s="245"/>
      <c r="DL83" s="32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4"/>
    </row>
    <row r="84" spans="3:133" ht="14.25" thickBot="1">
      <c r="Q84" s="51" t="s">
        <v>152</v>
      </c>
      <c r="R84" s="51"/>
      <c r="DL84" s="35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7"/>
    </row>
    <row r="85" spans="3:133" ht="14.25" thickBot="1">
      <c r="C85" s="2">
        <v>1</v>
      </c>
      <c r="D85" s="246" t="s">
        <v>153</v>
      </c>
      <c r="E85" s="247"/>
      <c r="F85" s="247"/>
      <c r="G85" s="247"/>
      <c r="H85" s="247"/>
      <c r="I85" s="247"/>
      <c r="J85" s="247"/>
      <c r="K85" s="248"/>
      <c r="Q85" s="249">
        <v>42500</v>
      </c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1"/>
      <c r="AI85" s="252" t="s">
        <v>154</v>
      </c>
      <c r="AJ85" s="253"/>
      <c r="AK85" s="253"/>
      <c r="AL85" s="253"/>
      <c r="AM85" s="253"/>
      <c r="AN85" s="253"/>
      <c r="AO85" s="253"/>
      <c r="AP85" s="253"/>
      <c r="AQ85" s="253"/>
      <c r="AR85" s="253"/>
      <c r="AS85" s="254"/>
      <c r="AV85" s="249">
        <v>42655</v>
      </c>
      <c r="AW85" s="250"/>
      <c r="AX85" s="250"/>
      <c r="AY85" s="250"/>
      <c r="AZ85" s="250"/>
      <c r="BA85" s="250"/>
      <c r="BB85" s="250"/>
      <c r="BC85" s="250"/>
      <c r="BD85" s="250"/>
      <c r="BE85" s="250"/>
      <c r="BF85" s="251"/>
      <c r="BH85" s="249">
        <v>42674</v>
      </c>
      <c r="BI85" s="250"/>
      <c r="BJ85" s="250"/>
      <c r="BK85" s="250"/>
      <c r="BL85" s="250"/>
      <c r="BM85" s="250"/>
      <c r="BN85" s="250"/>
      <c r="BO85" s="250"/>
      <c r="BP85" s="250"/>
      <c r="BQ85" s="250"/>
      <c r="BR85" s="250"/>
      <c r="BS85" s="250"/>
      <c r="BT85" s="251"/>
      <c r="BV85" s="249" t="s">
        <v>155</v>
      </c>
      <c r="BW85" s="250"/>
      <c r="BX85" s="250"/>
      <c r="BY85" s="250"/>
      <c r="BZ85" s="250"/>
      <c r="CA85" s="250"/>
      <c r="CB85" s="250"/>
      <c r="CC85" s="250"/>
      <c r="CD85" s="250"/>
      <c r="CE85" s="250"/>
      <c r="CF85" s="250"/>
      <c r="CG85" s="250"/>
      <c r="CH85" s="251"/>
      <c r="CJ85" s="249" t="s">
        <v>156</v>
      </c>
      <c r="CK85" s="250"/>
      <c r="CL85" s="250"/>
      <c r="CM85" s="250"/>
      <c r="CN85" s="250"/>
      <c r="CO85" s="250"/>
      <c r="CP85" s="250"/>
      <c r="CQ85" s="250"/>
      <c r="CR85" s="250"/>
      <c r="CS85" s="250"/>
      <c r="CT85" s="250"/>
      <c r="CU85" s="250"/>
      <c r="CV85" s="251"/>
      <c r="CX85" s="249" t="s">
        <v>157</v>
      </c>
      <c r="CY85" s="250"/>
      <c r="CZ85" s="250"/>
      <c r="DA85" s="250"/>
      <c r="DB85" s="250"/>
      <c r="DC85" s="250"/>
      <c r="DD85" s="250"/>
      <c r="DE85" s="250"/>
      <c r="DF85" s="250"/>
      <c r="DG85" s="250"/>
      <c r="DH85" s="250"/>
      <c r="DI85" s="250"/>
      <c r="DJ85" s="251"/>
      <c r="DL85" s="35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7"/>
    </row>
    <row r="86" spans="3:133" ht="14.25" thickBot="1">
      <c r="X86" s="267" t="s">
        <v>81</v>
      </c>
      <c r="Y86" s="267"/>
      <c r="Z86" s="267"/>
      <c r="AE86" s="268" t="s">
        <v>34</v>
      </c>
      <c r="AF86" s="269"/>
      <c r="AO86" s="267" t="s">
        <v>82</v>
      </c>
      <c r="AP86" s="267"/>
      <c r="AQ86" s="267"/>
      <c r="AR86" s="270" t="s">
        <v>158</v>
      </c>
      <c r="AS86" s="270"/>
      <c r="BB86" s="271" t="s">
        <v>83</v>
      </c>
      <c r="BC86" s="271"/>
      <c r="BD86" s="271"/>
      <c r="BE86" s="270" t="s">
        <v>159</v>
      </c>
      <c r="BF86" s="270"/>
      <c r="BN86" s="51" t="s">
        <v>84</v>
      </c>
      <c r="BO86" s="51"/>
      <c r="BP86" s="51"/>
      <c r="BQ86" s="51"/>
      <c r="BR86" s="257" t="s">
        <v>160</v>
      </c>
      <c r="BS86" s="257"/>
      <c r="BT86" s="257"/>
      <c r="CB86" s="51" t="s">
        <v>85</v>
      </c>
      <c r="CC86" s="51"/>
      <c r="CD86" s="51"/>
      <c r="CE86" s="51"/>
      <c r="CF86" s="257" t="s">
        <v>161</v>
      </c>
      <c r="CG86" s="257"/>
      <c r="CH86" s="257"/>
      <c r="CP86" s="51" t="s">
        <v>86</v>
      </c>
      <c r="CQ86" s="51"/>
      <c r="CR86" s="51"/>
      <c r="CS86" s="51"/>
      <c r="CT86" s="257" t="s">
        <v>162</v>
      </c>
      <c r="CU86" s="257"/>
      <c r="CV86" s="257"/>
      <c r="DD86" s="51" t="s">
        <v>87</v>
      </c>
      <c r="DE86" s="51"/>
      <c r="DF86" s="51"/>
      <c r="DG86" s="51"/>
      <c r="DH86" s="257" t="s">
        <v>163</v>
      </c>
      <c r="DI86" s="257"/>
      <c r="DJ86" s="257"/>
      <c r="DL86" s="35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7"/>
    </row>
    <row r="87" spans="3:133" ht="14.25" thickBot="1">
      <c r="C87" s="246" t="s">
        <v>164</v>
      </c>
      <c r="D87" s="247"/>
      <c r="E87" s="247"/>
      <c r="F87" s="247"/>
      <c r="G87" s="247"/>
      <c r="H87" s="247"/>
      <c r="I87" s="247"/>
      <c r="J87" s="248"/>
      <c r="Q87" s="258" t="s">
        <v>165</v>
      </c>
      <c r="R87" s="259"/>
      <c r="S87" s="260"/>
      <c r="T87" s="261" t="s">
        <v>166</v>
      </c>
      <c r="U87" s="262"/>
      <c r="V87" s="262"/>
      <c r="W87" s="263"/>
      <c r="X87" s="169" t="s">
        <v>167</v>
      </c>
      <c r="Y87" s="170"/>
      <c r="Z87" s="171"/>
      <c r="AB87" s="264" t="s">
        <v>168</v>
      </c>
      <c r="AC87" s="265"/>
      <c r="AD87" s="266"/>
      <c r="AE87" s="255" t="s">
        <v>169</v>
      </c>
      <c r="AF87" s="256"/>
      <c r="AI87" s="258" t="s">
        <v>165</v>
      </c>
      <c r="AJ87" s="259"/>
      <c r="AK87" s="260"/>
      <c r="AL87" s="261" t="s">
        <v>166</v>
      </c>
      <c r="AM87" s="262"/>
      <c r="AN87" s="263"/>
      <c r="AO87" s="169" t="s">
        <v>167</v>
      </c>
      <c r="AP87" s="170"/>
      <c r="AQ87" s="171"/>
      <c r="AR87" s="255" t="s">
        <v>169</v>
      </c>
      <c r="AS87" s="256"/>
      <c r="AV87" s="258" t="s">
        <v>165</v>
      </c>
      <c r="AW87" s="259"/>
      <c r="AX87" s="260"/>
      <c r="AY87" s="261" t="s">
        <v>166</v>
      </c>
      <c r="AZ87" s="262"/>
      <c r="BA87" s="263"/>
      <c r="BB87" s="169" t="s">
        <v>167</v>
      </c>
      <c r="BC87" s="170"/>
      <c r="BD87" s="171"/>
      <c r="BE87" s="255" t="s">
        <v>169</v>
      </c>
      <c r="BF87" s="256"/>
      <c r="BH87" s="261" t="s">
        <v>165</v>
      </c>
      <c r="BI87" s="262"/>
      <c r="BJ87" s="263"/>
      <c r="BK87" s="261" t="s">
        <v>166</v>
      </c>
      <c r="BL87" s="262"/>
      <c r="BM87" s="263"/>
      <c r="BN87" s="277" t="s">
        <v>167</v>
      </c>
      <c r="BO87" s="278"/>
      <c r="BP87" s="278"/>
      <c r="BQ87" s="279"/>
      <c r="BR87" s="255" t="s">
        <v>169</v>
      </c>
      <c r="BS87" s="280"/>
      <c r="BT87" s="256"/>
      <c r="BV87" s="261" t="s">
        <v>165</v>
      </c>
      <c r="BW87" s="262"/>
      <c r="BX87" s="263"/>
      <c r="BY87" s="261" t="s">
        <v>166</v>
      </c>
      <c r="BZ87" s="262"/>
      <c r="CA87" s="263"/>
      <c r="CB87" s="277" t="s">
        <v>167</v>
      </c>
      <c r="CC87" s="278"/>
      <c r="CD87" s="278"/>
      <c r="CE87" s="279"/>
      <c r="CF87" s="255" t="s">
        <v>169</v>
      </c>
      <c r="CG87" s="280"/>
      <c r="CH87" s="256"/>
      <c r="CJ87" s="261" t="s">
        <v>165</v>
      </c>
      <c r="CK87" s="262"/>
      <c r="CL87" s="263"/>
      <c r="CM87" s="261" t="s">
        <v>166</v>
      </c>
      <c r="CN87" s="262"/>
      <c r="CO87" s="263"/>
      <c r="CP87" s="277" t="s">
        <v>167</v>
      </c>
      <c r="CQ87" s="278"/>
      <c r="CR87" s="278"/>
      <c r="CS87" s="279"/>
      <c r="CT87" s="255" t="s">
        <v>169</v>
      </c>
      <c r="CU87" s="280"/>
      <c r="CV87" s="256"/>
      <c r="CX87" s="261" t="s">
        <v>165</v>
      </c>
      <c r="CY87" s="262"/>
      <c r="CZ87" s="263"/>
      <c r="DA87" s="261" t="s">
        <v>166</v>
      </c>
      <c r="DB87" s="262"/>
      <c r="DC87" s="263"/>
      <c r="DD87" s="277" t="s">
        <v>167</v>
      </c>
      <c r="DE87" s="278"/>
      <c r="DF87" s="278"/>
      <c r="DG87" s="279"/>
      <c r="DH87" s="255" t="s">
        <v>169</v>
      </c>
      <c r="DI87" s="280"/>
      <c r="DJ87" s="256"/>
      <c r="DL87" s="35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  <c r="EB87" s="36"/>
      <c r="EC87" s="37"/>
    </row>
    <row r="88" spans="3:133" ht="14.25" thickBot="1">
      <c r="AB88" s="38" t="s">
        <v>170</v>
      </c>
      <c r="DL88" s="35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7"/>
    </row>
    <row r="89" spans="3:133" ht="14.25" thickBot="1">
      <c r="C89" s="2">
        <v>2</v>
      </c>
      <c r="D89" s="246" t="s">
        <v>98</v>
      </c>
      <c r="E89" s="247"/>
      <c r="F89" s="247"/>
      <c r="G89" s="247"/>
      <c r="H89" s="247"/>
      <c r="I89" s="247"/>
      <c r="J89" s="247"/>
      <c r="K89" s="248"/>
      <c r="M89" s="17" t="s">
        <v>92</v>
      </c>
      <c r="N89" s="19" t="s">
        <v>93</v>
      </c>
      <c r="O89" s="19" t="s">
        <v>94</v>
      </c>
      <c r="Q89" s="281">
        <f>+$AY24</f>
        <v>6430</v>
      </c>
      <c r="R89" s="282"/>
      <c r="S89" s="283"/>
      <c r="T89" s="157"/>
      <c r="U89" s="158"/>
      <c r="V89" s="158"/>
      <c r="W89" s="159"/>
      <c r="X89" s="272">
        <f>SUM(Q89:V89)</f>
        <v>6430</v>
      </c>
      <c r="Y89" s="273"/>
      <c r="Z89" s="274"/>
      <c r="AB89" s="284">
        <f>+$AY24</f>
        <v>6430</v>
      </c>
      <c r="AC89" s="285"/>
      <c r="AD89" s="286"/>
      <c r="AE89" s="287">
        <f>IF(OR(AB89="",89=0),"",ROUND((X89-AB89)/AB89,3))</f>
        <v>0</v>
      </c>
      <c r="AF89" s="288"/>
      <c r="AI89" s="166">
        <f>+$AU24</f>
        <v>6380</v>
      </c>
      <c r="AJ89" s="167"/>
      <c r="AK89" s="168"/>
      <c r="AL89" s="141"/>
      <c r="AM89" s="142"/>
      <c r="AN89" s="143"/>
      <c r="AO89" s="272">
        <f>+AI89+AL89</f>
        <v>6380</v>
      </c>
      <c r="AP89" s="273"/>
      <c r="AQ89" s="274"/>
      <c r="AR89" s="275">
        <f>IF(OR(X89=0,AO89=0),"",ROUND((AO89-X89)/X89,3))</f>
        <v>-8.0000000000000002E-3</v>
      </c>
      <c r="AS89" s="276"/>
      <c r="AV89" s="141"/>
      <c r="AW89" s="142"/>
      <c r="AX89" s="143"/>
      <c r="AY89" s="141"/>
      <c r="AZ89" s="142"/>
      <c r="BA89" s="143"/>
      <c r="BB89" s="272">
        <f>+AV89+AY89</f>
        <v>0</v>
      </c>
      <c r="BC89" s="273"/>
      <c r="BD89" s="274"/>
      <c r="BE89" s="275" t="str">
        <f>IF(OR(AO89=0,BB89=0),"",ROUND((BB89-AO89)/AO89,3))</f>
        <v/>
      </c>
      <c r="BF89" s="276"/>
      <c r="BH89" s="141"/>
      <c r="BI89" s="142"/>
      <c r="BJ89" s="143"/>
      <c r="BK89" s="141"/>
      <c r="BL89" s="142"/>
      <c r="BM89" s="143"/>
      <c r="BN89" s="272">
        <f>+BH89+BK89</f>
        <v>0</v>
      </c>
      <c r="BO89" s="273"/>
      <c r="BP89" s="273"/>
      <c r="BQ89" s="274"/>
      <c r="BR89" s="275" t="str">
        <f>IF(OR(BB89=0,BN89=0),"",ROUND((BN89-BB89)/BB89,3))</f>
        <v/>
      </c>
      <c r="BS89" s="289"/>
      <c r="BT89" s="276"/>
      <c r="BV89" s="141"/>
      <c r="BW89" s="142"/>
      <c r="BX89" s="143"/>
      <c r="BY89" s="141"/>
      <c r="BZ89" s="142"/>
      <c r="CA89" s="143"/>
      <c r="CB89" s="201">
        <f>SUM(BV89:CA89)</f>
        <v>0</v>
      </c>
      <c r="CC89" s="202"/>
      <c r="CD89" s="202"/>
      <c r="CE89" s="203"/>
      <c r="CF89" s="275" t="str">
        <f>IF(OR(BN89=0,CB89=0),"",ROUND((CB89-BN89)/BN89,3))</f>
        <v/>
      </c>
      <c r="CG89" s="289"/>
      <c r="CH89" s="276"/>
      <c r="CJ89" s="141"/>
      <c r="CK89" s="142"/>
      <c r="CL89" s="143"/>
      <c r="CM89" s="141"/>
      <c r="CN89" s="142"/>
      <c r="CO89" s="143"/>
      <c r="CP89" s="201">
        <f>SUM(CJ89:CO89)</f>
        <v>0</v>
      </c>
      <c r="CQ89" s="202"/>
      <c r="CR89" s="202"/>
      <c r="CS89" s="203"/>
      <c r="CT89" s="275" t="str">
        <f>IF(OR(CB89=0,CP89=0),"",ROUND((CP89-CB89)/CB89,3))</f>
        <v/>
      </c>
      <c r="CU89" s="289"/>
      <c r="CV89" s="276"/>
      <c r="CX89" s="141"/>
      <c r="CY89" s="142"/>
      <c r="CZ89" s="143"/>
      <c r="DA89" s="141"/>
      <c r="DB89" s="142"/>
      <c r="DC89" s="143"/>
      <c r="DD89" s="201">
        <f>SUM(CX89:DC89)</f>
        <v>0</v>
      </c>
      <c r="DE89" s="202"/>
      <c r="DF89" s="202"/>
      <c r="DG89" s="203"/>
      <c r="DH89" s="275" t="str">
        <f>IF(OR(CP89=0,DD89=0),"",ROUND((DD89-CP89)/CP89,3))</f>
        <v/>
      </c>
      <c r="DI89" s="289"/>
      <c r="DJ89" s="276"/>
      <c r="DL89" s="35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  <c r="EB89" s="36"/>
      <c r="EC89" s="37"/>
    </row>
    <row r="90" spans="3:133" ht="14.25" thickBot="1">
      <c r="D90" t="s">
        <v>26</v>
      </c>
      <c r="I90" s="50">
        <v>10</v>
      </c>
      <c r="J90" s="52"/>
      <c r="K90" t="s">
        <v>27</v>
      </c>
      <c r="AI90" s="290" t="s">
        <v>171</v>
      </c>
      <c r="AJ90" s="291"/>
      <c r="AK90" s="291"/>
      <c r="AL90" s="291"/>
      <c r="AM90" s="291"/>
      <c r="AN90" s="291"/>
      <c r="AO90" s="291"/>
      <c r="AP90" s="291"/>
      <c r="AQ90" s="291"/>
      <c r="AR90" s="291"/>
      <c r="AS90" s="292"/>
      <c r="AV90" s="290" t="s">
        <v>171</v>
      </c>
      <c r="AW90" s="291"/>
      <c r="AX90" s="291"/>
      <c r="AY90" s="291"/>
      <c r="AZ90" s="291"/>
      <c r="BA90" s="291"/>
      <c r="BB90" s="291"/>
      <c r="BC90" s="291"/>
      <c r="BD90" s="291"/>
      <c r="BE90" s="291"/>
      <c r="BF90" s="292"/>
      <c r="BH90" s="290" t="s">
        <v>171</v>
      </c>
      <c r="BI90" s="291"/>
      <c r="BJ90" s="291"/>
      <c r="BK90" s="291"/>
      <c r="BL90" s="291"/>
      <c r="BM90" s="291"/>
      <c r="BN90" s="291"/>
      <c r="BO90" s="291"/>
      <c r="BP90" s="291"/>
      <c r="BQ90" s="291"/>
      <c r="BR90" s="291"/>
      <c r="BS90" s="291"/>
      <c r="BT90" s="292"/>
      <c r="BV90" s="290" t="s">
        <v>171</v>
      </c>
      <c r="BW90" s="291"/>
      <c r="BX90" s="291"/>
      <c r="BY90" s="291"/>
      <c r="BZ90" s="291"/>
      <c r="CA90" s="291"/>
      <c r="CB90" s="291"/>
      <c r="CC90" s="291"/>
      <c r="CD90" s="291"/>
      <c r="CE90" s="291"/>
      <c r="CF90" s="291"/>
      <c r="CG90" s="291"/>
      <c r="CH90" s="292"/>
      <c r="CJ90" s="290" t="s">
        <v>171</v>
      </c>
      <c r="CK90" s="291"/>
      <c r="CL90" s="291"/>
      <c r="CM90" s="291"/>
      <c r="CN90" s="291"/>
      <c r="CO90" s="291"/>
      <c r="CP90" s="291"/>
      <c r="CQ90" s="291"/>
      <c r="CR90" s="291"/>
      <c r="CS90" s="291"/>
      <c r="CT90" s="291"/>
      <c r="CU90" s="291"/>
      <c r="CV90" s="292"/>
      <c r="CX90" s="290" t="s">
        <v>171</v>
      </c>
      <c r="CY90" s="291"/>
      <c r="CZ90" s="291"/>
      <c r="DA90" s="291"/>
      <c r="DB90" s="291"/>
      <c r="DC90" s="291"/>
      <c r="DD90" s="291"/>
      <c r="DE90" s="291"/>
      <c r="DF90" s="291"/>
      <c r="DG90" s="291"/>
      <c r="DH90" s="291"/>
      <c r="DI90" s="291"/>
      <c r="DJ90" s="292"/>
      <c r="DL90" s="35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7"/>
    </row>
    <row r="91" spans="3:133" ht="14.25" thickBot="1">
      <c r="C91" s="2">
        <v>3</v>
      </c>
      <c r="D91" s="246" t="s">
        <v>172</v>
      </c>
      <c r="E91" s="247"/>
      <c r="F91" s="247"/>
      <c r="G91" s="247"/>
      <c r="H91" s="247"/>
      <c r="I91" s="247"/>
      <c r="J91" s="247"/>
      <c r="K91" s="248"/>
      <c r="M91" s="17" t="s">
        <v>92</v>
      </c>
      <c r="N91" s="19" t="s">
        <v>93</v>
      </c>
      <c r="O91" s="19" t="s">
        <v>94</v>
      </c>
      <c r="Q91" s="281">
        <f>+$AY46</f>
        <v>1801</v>
      </c>
      <c r="R91" s="282"/>
      <c r="S91" s="283"/>
      <c r="T91" s="141"/>
      <c r="U91" s="142"/>
      <c r="V91" s="142"/>
      <c r="W91" s="143"/>
      <c r="X91" s="272">
        <f>SUM(Q91:V91)</f>
        <v>1801</v>
      </c>
      <c r="Y91" s="273"/>
      <c r="Z91" s="274"/>
      <c r="AB91" s="284">
        <f>+$AY46</f>
        <v>1801</v>
      </c>
      <c r="AC91" s="285"/>
      <c r="AD91" s="286"/>
      <c r="AE91" s="287">
        <f>IF(OR(AB91="",89=0),"",ROUND((X91-AB91)/AB91,3))</f>
        <v>0</v>
      </c>
      <c r="AF91" s="288"/>
      <c r="AI91" s="166">
        <f>+$AU46</f>
        <v>1767</v>
      </c>
      <c r="AJ91" s="167"/>
      <c r="AK91" s="168"/>
      <c r="AL91" s="141"/>
      <c r="AM91" s="142"/>
      <c r="AN91" s="143"/>
      <c r="AO91" s="272">
        <f>+AI91+AL91</f>
        <v>1767</v>
      </c>
      <c r="AP91" s="273"/>
      <c r="AQ91" s="274"/>
      <c r="AR91" s="275">
        <f>IF(OR(X91=0,AO91=0),"",ROUND((AO91-X91)/X91,3))</f>
        <v>-1.9E-2</v>
      </c>
      <c r="AS91" s="276"/>
      <c r="AV91" s="141"/>
      <c r="AW91" s="142"/>
      <c r="AX91" s="143"/>
      <c r="AY91" s="141"/>
      <c r="AZ91" s="142"/>
      <c r="BA91" s="143"/>
      <c r="BB91" s="272">
        <f>+AV91+AY91</f>
        <v>0</v>
      </c>
      <c r="BC91" s="273"/>
      <c r="BD91" s="274"/>
      <c r="BE91" s="275" t="str">
        <f>IF(OR(AO91=0,BB91=0),"",ROUND((BB91-AO91)/AO91,3))</f>
        <v/>
      </c>
      <c r="BF91" s="276"/>
      <c r="BH91" s="141"/>
      <c r="BI91" s="142"/>
      <c r="BJ91" s="143"/>
      <c r="BK91" s="141"/>
      <c r="BL91" s="142"/>
      <c r="BM91" s="143"/>
      <c r="BN91" s="201">
        <f>SUM(BH91:BM91)</f>
        <v>0</v>
      </c>
      <c r="BO91" s="202"/>
      <c r="BP91" s="202"/>
      <c r="BQ91" s="203"/>
      <c r="BR91" s="275" t="str">
        <f>IF(OR(BB91=0,BN91=0),"",ROUND((BN91-BB91)/BB91,3))</f>
        <v/>
      </c>
      <c r="BS91" s="289"/>
      <c r="BT91" s="276"/>
      <c r="BV91" s="141"/>
      <c r="BW91" s="142"/>
      <c r="BX91" s="143"/>
      <c r="BY91" s="141"/>
      <c r="BZ91" s="142"/>
      <c r="CA91" s="143"/>
      <c r="CB91" s="201">
        <f>SUM(BV91:CA91)</f>
        <v>0</v>
      </c>
      <c r="CC91" s="202"/>
      <c r="CD91" s="202"/>
      <c r="CE91" s="203"/>
      <c r="CF91" s="275" t="str">
        <f>IF(OR(BN91=0,CB91=0),"",ROUND((CB91-BN91)/BN91,3))</f>
        <v/>
      </c>
      <c r="CG91" s="289"/>
      <c r="CH91" s="276"/>
      <c r="CJ91" s="141"/>
      <c r="CK91" s="142"/>
      <c r="CL91" s="143"/>
      <c r="CM91" s="141"/>
      <c r="CN91" s="142"/>
      <c r="CO91" s="143"/>
      <c r="CP91" s="201">
        <f>SUM(CJ91:CO91)</f>
        <v>0</v>
      </c>
      <c r="CQ91" s="202"/>
      <c r="CR91" s="202"/>
      <c r="CS91" s="203"/>
      <c r="CT91" s="275" t="str">
        <f>IF(OR(CB91=0,CP91=0),"",ROUND((CP91-CB91)/CB91,3))</f>
        <v/>
      </c>
      <c r="CU91" s="289"/>
      <c r="CV91" s="276"/>
      <c r="CX91" s="141"/>
      <c r="CY91" s="142"/>
      <c r="CZ91" s="143"/>
      <c r="DA91" s="141"/>
      <c r="DB91" s="142"/>
      <c r="DC91" s="143"/>
      <c r="DD91" s="201">
        <f>SUM(CX91:DC91)</f>
        <v>0</v>
      </c>
      <c r="DE91" s="202"/>
      <c r="DF91" s="202"/>
      <c r="DG91" s="203"/>
      <c r="DH91" s="275" t="str">
        <f>IF(OR(CP91=0,DD91=0),"",ROUND((DD91-CP91)/CP91,3))</f>
        <v/>
      </c>
      <c r="DI91" s="289"/>
      <c r="DJ91" s="276"/>
      <c r="DL91" s="35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7"/>
    </row>
    <row r="92" spans="3:133" ht="14.25" thickBot="1">
      <c r="D92" t="s">
        <v>26</v>
      </c>
      <c r="I92" s="50">
        <v>30</v>
      </c>
      <c r="J92" s="52"/>
      <c r="K92" t="s">
        <v>27</v>
      </c>
      <c r="AI92" s="290" t="s">
        <v>171</v>
      </c>
      <c r="AJ92" s="291"/>
      <c r="AK92" s="291"/>
      <c r="AL92" s="291"/>
      <c r="AM92" s="291"/>
      <c r="AN92" s="291"/>
      <c r="AO92" s="291"/>
      <c r="AP92" s="291"/>
      <c r="AQ92" s="291"/>
      <c r="AR92" s="291"/>
      <c r="AS92" s="292"/>
      <c r="AV92" s="290" t="s">
        <v>171</v>
      </c>
      <c r="AW92" s="291"/>
      <c r="AX92" s="291"/>
      <c r="AY92" s="291"/>
      <c r="AZ92" s="291"/>
      <c r="BA92" s="291"/>
      <c r="BB92" s="291"/>
      <c r="BC92" s="291"/>
      <c r="BD92" s="291"/>
      <c r="BE92" s="291"/>
      <c r="BF92" s="292"/>
      <c r="BH92" s="290" t="s">
        <v>171</v>
      </c>
      <c r="BI92" s="291"/>
      <c r="BJ92" s="291"/>
      <c r="BK92" s="291"/>
      <c r="BL92" s="291"/>
      <c r="BM92" s="291"/>
      <c r="BN92" s="291"/>
      <c r="BO92" s="291"/>
      <c r="BP92" s="291"/>
      <c r="BQ92" s="291"/>
      <c r="BR92" s="291"/>
      <c r="BS92" s="291"/>
      <c r="BT92" s="292"/>
      <c r="BV92" s="290" t="s">
        <v>171</v>
      </c>
      <c r="BW92" s="291"/>
      <c r="BX92" s="291"/>
      <c r="BY92" s="291"/>
      <c r="BZ92" s="291"/>
      <c r="CA92" s="291"/>
      <c r="CB92" s="291"/>
      <c r="CC92" s="291"/>
      <c r="CD92" s="291"/>
      <c r="CE92" s="291"/>
      <c r="CF92" s="291"/>
      <c r="CG92" s="291"/>
      <c r="CH92" s="292"/>
      <c r="CJ92" s="290" t="s">
        <v>171</v>
      </c>
      <c r="CK92" s="291"/>
      <c r="CL92" s="291"/>
      <c r="CM92" s="291"/>
      <c r="CN92" s="291"/>
      <c r="CO92" s="291"/>
      <c r="CP92" s="291"/>
      <c r="CQ92" s="291"/>
      <c r="CR92" s="291"/>
      <c r="CS92" s="291"/>
      <c r="CT92" s="291"/>
      <c r="CU92" s="291"/>
      <c r="CV92" s="292"/>
      <c r="CX92" s="290" t="s">
        <v>171</v>
      </c>
      <c r="CY92" s="291"/>
      <c r="CZ92" s="291"/>
      <c r="DA92" s="291"/>
      <c r="DB92" s="291"/>
      <c r="DC92" s="291"/>
      <c r="DD92" s="291"/>
      <c r="DE92" s="291"/>
      <c r="DF92" s="291"/>
      <c r="DG92" s="291"/>
      <c r="DH92" s="291"/>
      <c r="DI92" s="291"/>
      <c r="DJ92" s="292"/>
      <c r="DL92" s="35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7"/>
    </row>
    <row r="93" spans="3:133" ht="14.25" thickBot="1">
      <c r="C93" s="2">
        <v>4</v>
      </c>
      <c r="D93" s="246" t="s">
        <v>173</v>
      </c>
      <c r="E93" s="247"/>
      <c r="F93" s="247"/>
      <c r="G93" s="247"/>
      <c r="H93" s="247"/>
      <c r="I93" s="247"/>
      <c r="J93" s="247"/>
      <c r="K93" s="248"/>
      <c r="M93" s="17" t="s">
        <v>92</v>
      </c>
      <c r="N93" s="19" t="s">
        <v>93</v>
      </c>
      <c r="O93" s="19" t="s">
        <v>94</v>
      </c>
      <c r="Q93" s="281">
        <f>+$AY51</f>
        <v>1906</v>
      </c>
      <c r="R93" s="282"/>
      <c r="S93" s="283"/>
      <c r="T93" s="141"/>
      <c r="U93" s="142"/>
      <c r="V93" s="142"/>
      <c r="W93" s="143"/>
      <c r="X93" s="272">
        <f>SUM(Q93:V93)</f>
        <v>1906</v>
      </c>
      <c r="Y93" s="273"/>
      <c r="Z93" s="274"/>
      <c r="AB93" s="284">
        <f>+$AY51</f>
        <v>1906</v>
      </c>
      <c r="AC93" s="285"/>
      <c r="AD93" s="286"/>
      <c r="AE93" s="287">
        <f>IF(OR(AB93="",89=0),"",ROUND((X93-AB93)/AB93,3))</f>
        <v>0</v>
      </c>
      <c r="AF93" s="288"/>
      <c r="AI93" s="166">
        <f>+$AU51</f>
        <v>1875</v>
      </c>
      <c r="AJ93" s="167"/>
      <c r="AK93" s="168"/>
      <c r="AL93" s="141"/>
      <c r="AM93" s="142"/>
      <c r="AN93" s="143"/>
      <c r="AO93" s="272">
        <f>+AI93+AL93</f>
        <v>1875</v>
      </c>
      <c r="AP93" s="273"/>
      <c r="AQ93" s="274"/>
      <c r="AR93" s="275">
        <f>IF(OR(X93=0,AO93=0),"",ROUND((AO93-X93)/X93,3))</f>
        <v>-1.6E-2</v>
      </c>
      <c r="AS93" s="276"/>
      <c r="AV93" s="141"/>
      <c r="AW93" s="142"/>
      <c r="AX93" s="143"/>
      <c r="AY93" s="141"/>
      <c r="AZ93" s="142"/>
      <c r="BA93" s="143"/>
      <c r="BB93" s="272">
        <f>+AV93+AY93</f>
        <v>0</v>
      </c>
      <c r="BC93" s="273"/>
      <c r="BD93" s="274"/>
      <c r="BE93" s="275" t="str">
        <f>IF(OR(AO93=0,BB93=0),"",ROUND((BB93-AO93)/AO93,3))</f>
        <v/>
      </c>
      <c r="BF93" s="276"/>
      <c r="BH93" s="141"/>
      <c r="BI93" s="142"/>
      <c r="BJ93" s="143"/>
      <c r="BK93" s="141"/>
      <c r="BL93" s="142"/>
      <c r="BM93" s="143"/>
      <c r="BN93" s="201">
        <f>SUM(BH93:BM93)</f>
        <v>0</v>
      </c>
      <c r="BO93" s="202"/>
      <c r="BP93" s="202"/>
      <c r="BQ93" s="203"/>
      <c r="BR93" s="275" t="str">
        <f>IF(OR(BB93=0,BN93=0),"",ROUND((BN93-BB93)/BB93,3))</f>
        <v/>
      </c>
      <c r="BS93" s="289"/>
      <c r="BT93" s="276"/>
      <c r="BV93" s="141"/>
      <c r="BW93" s="142"/>
      <c r="BX93" s="143"/>
      <c r="BY93" s="141"/>
      <c r="BZ93" s="142"/>
      <c r="CA93" s="143"/>
      <c r="CB93" s="201">
        <f>SUM(BV93:CA93)</f>
        <v>0</v>
      </c>
      <c r="CC93" s="202"/>
      <c r="CD93" s="202"/>
      <c r="CE93" s="203"/>
      <c r="CF93" s="275" t="str">
        <f>IF(OR(BN93=0,CB93=0),"",ROUND((CB93-BN93)/BN93,3))</f>
        <v/>
      </c>
      <c r="CG93" s="289"/>
      <c r="CH93" s="276"/>
      <c r="CJ93" s="141"/>
      <c r="CK93" s="142"/>
      <c r="CL93" s="143"/>
      <c r="CM93" s="141"/>
      <c r="CN93" s="142"/>
      <c r="CO93" s="143"/>
      <c r="CP93" s="201">
        <f>SUM(CJ93:CO93)</f>
        <v>0</v>
      </c>
      <c r="CQ93" s="202"/>
      <c r="CR93" s="202"/>
      <c r="CS93" s="203"/>
      <c r="CT93" s="275" t="str">
        <f>IF(OR(CB93=0,CP93=0),"",ROUND((CP93-CB93)/CB93,3))</f>
        <v/>
      </c>
      <c r="CU93" s="289"/>
      <c r="CV93" s="276"/>
      <c r="CX93" s="141"/>
      <c r="CY93" s="142"/>
      <c r="CZ93" s="143"/>
      <c r="DA93" s="141"/>
      <c r="DB93" s="142"/>
      <c r="DC93" s="143"/>
      <c r="DD93" s="201">
        <f>SUM(CX93:DC93)</f>
        <v>0</v>
      </c>
      <c r="DE93" s="202"/>
      <c r="DF93" s="202"/>
      <c r="DG93" s="203"/>
      <c r="DH93" s="275" t="str">
        <f>IF(OR(CP93=0,DD93=0),"",ROUND((DD93-CP93)/CP93,3))</f>
        <v/>
      </c>
      <c r="DI93" s="289"/>
      <c r="DJ93" s="276"/>
      <c r="DL93" s="35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  <c r="EB93" s="36"/>
      <c r="EC93" s="37"/>
    </row>
    <row r="94" spans="3:133" ht="14.25" thickBot="1">
      <c r="D94" t="s">
        <v>26</v>
      </c>
      <c r="I94" s="50">
        <v>30</v>
      </c>
      <c r="J94" s="52"/>
      <c r="K94" t="s">
        <v>27</v>
      </c>
      <c r="AI94" s="290" t="s">
        <v>171</v>
      </c>
      <c r="AJ94" s="291"/>
      <c r="AK94" s="291"/>
      <c r="AL94" s="291"/>
      <c r="AM94" s="291"/>
      <c r="AN94" s="291"/>
      <c r="AO94" s="291"/>
      <c r="AP94" s="291"/>
      <c r="AQ94" s="291"/>
      <c r="AR94" s="291"/>
      <c r="AS94" s="292"/>
      <c r="AV94" s="290" t="s">
        <v>171</v>
      </c>
      <c r="AW94" s="291"/>
      <c r="AX94" s="291"/>
      <c r="AY94" s="291"/>
      <c r="AZ94" s="291"/>
      <c r="BA94" s="291"/>
      <c r="BB94" s="291"/>
      <c r="BC94" s="291"/>
      <c r="BD94" s="291"/>
      <c r="BE94" s="291"/>
      <c r="BF94" s="292"/>
      <c r="BH94" s="290" t="s">
        <v>171</v>
      </c>
      <c r="BI94" s="291"/>
      <c r="BJ94" s="291"/>
      <c r="BK94" s="291"/>
      <c r="BL94" s="291"/>
      <c r="BM94" s="291"/>
      <c r="BN94" s="291"/>
      <c r="BO94" s="291"/>
      <c r="BP94" s="291"/>
      <c r="BQ94" s="291"/>
      <c r="BR94" s="291"/>
      <c r="BS94" s="291"/>
      <c r="BT94" s="292"/>
      <c r="BV94" s="290" t="s">
        <v>171</v>
      </c>
      <c r="BW94" s="291"/>
      <c r="BX94" s="291"/>
      <c r="BY94" s="291"/>
      <c r="BZ94" s="291"/>
      <c r="CA94" s="291"/>
      <c r="CB94" s="291"/>
      <c r="CC94" s="291"/>
      <c r="CD94" s="291"/>
      <c r="CE94" s="291"/>
      <c r="CF94" s="291"/>
      <c r="CG94" s="291"/>
      <c r="CH94" s="292"/>
      <c r="CJ94" s="290" t="s">
        <v>171</v>
      </c>
      <c r="CK94" s="291"/>
      <c r="CL94" s="291"/>
      <c r="CM94" s="291"/>
      <c r="CN94" s="291"/>
      <c r="CO94" s="291"/>
      <c r="CP94" s="291"/>
      <c r="CQ94" s="291"/>
      <c r="CR94" s="291"/>
      <c r="CS94" s="291"/>
      <c r="CT94" s="291"/>
      <c r="CU94" s="291"/>
      <c r="CV94" s="292"/>
      <c r="CX94" s="290" t="s">
        <v>171</v>
      </c>
      <c r="CY94" s="291"/>
      <c r="CZ94" s="291"/>
      <c r="DA94" s="291"/>
      <c r="DB94" s="291"/>
      <c r="DC94" s="291"/>
      <c r="DD94" s="291"/>
      <c r="DE94" s="291"/>
      <c r="DF94" s="291"/>
      <c r="DG94" s="291"/>
      <c r="DH94" s="291"/>
      <c r="DI94" s="291"/>
      <c r="DJ94" s="292"/>
      <c r="DL94" s="35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7"/>
    </row>
    <row r="95" spans="3:133" ht="14.25" thickBot="1">
      <c r="C95" s="2">
        <v>5</v>
      </c>
      <c r="D95" s="246" t="s">
        <v>174</v>
      </c>
      <c r="E95" s="247"/>
      <c r="F95" s="247"/>
      <c r="G95" s="247"/>
      <c r="H95" s="247"/>
      <c r="I95" s="247"/>
      <c r="J95" s="247"/>
      <c r="K95" s="248"/>
      <c r="M95" s="17" t="s">
        <v>92</v>
      </c>
      <c r="N95" s="19" t="s">
        <v>93</v>
      </c>
      <c r="O95" s="19" t="s">
        <v>94</v>
      </c>
      <c r="Q95" s="281">
        <f>+$AY67</f>
        <v>1113</v>
      </c>
      <c r="R95" s="282"/>
      <c r="S95" s="283"/>
      <c r="T95" s="141"/>
      <c r="U95" s="142"/>
      <c r="V95" s="142"/>
      <c r="W95" s="143"/>
      <c r="X95" s="272">
        <f>SUM(Q95:V95)</f>
        <v>1113</v>
      </c>
      <c r="Y95" s="273"/>
      <c r="Z95" s="274"/>
      <c r="AB95" s="284">
        <f>+$AY67</f>
        <v>1113</v>
      </c>
      <c r="AC95" s="285"/>
      <c r="AD95" s="286"/>
      <c r="AE95" s="287">
        <f>IF(OR(AB95="",89=0),"",ROUND((X95-AB95)/AB95,3))</f>
        <v>0</v>
      </c>
      <c r="AF95" s="288"/>
      <c r="AI95" s="166">
        <f>+$AY67</f>
        <v>1113</v>
      </c>
      <c r="AJ95" s="167"/>
      <c r="AK95" s="168"/>
      <c r="AL95" s="141"/>
      <c r="AM95" s="142"/>
      <c r="AN95" s="143"/>
      <c r="AO95" s="272">
        <f>+AI95+AL95</f>
        <v>1113</v>
      </c>
      <c r="AP95" s="273"/>
      <c r="AQ95" s="274"/>
      <c r="AR95" s="275">
        <f>IF(OR(X95=0,AO95=0),"",ROUND((AO95-X95)/X95,3))</f>
        <v>0</v>
      </c>
      <c r="AS95" s="276"/>
      <c r="AV95" s="141"/>
      <c r="AW95" s="142"/>
      <c r="AX95" s="143"/>
      <c r="AY95" s="141"/>
      <c r="AZ95" s="142"/>
      <c r="BA95" s="143"/>
      <c r="BB95" s="272">
        <f>+AV95+AY95</f>
        <v>0</v>
      </c>
      <c r="BC95" s="273"/>
      <c r="BD95" s="274"/>
      <c r="BE95" s="275" t="str">
        <f>IF(OR(AO95=0,BB95=0),"",ROUND((BB95-AO95)/AO95,3))</f>
        <v/>
      </c>
      <c r="BF95" s="276"/>
      <c r="BH95" s="141"/>
      <c r="BI95" s="142"/>
      <c r="BJ95" s="143"/>
      <c r="BK95" s="141"/>
      <c r="BL95" s="142"/>
      <c r="BM95" s="143"/>
      <c r="BN95" s="201">
        <f>SUM(BH95:BM95)</f>
        <v>0</v>
      </c>
      <c r="BO95" s="202"/>
      <c r="BP95" s="202"/>
      <c r="BQ95" s="203"/>
      <c r="BR95" s="275" t="str">
        <f>IF(OR(BB95=0,BN95=0),"",ROUND((BN95-BB95)/BB95,3))</f>
        <v/>
      </c>
      <c r="BS95" s="289"/>
      <c r="BT95" s="276"/>
      <c r="BV95" s="141"/>
      <c r="BW95" s="142"/>
      <c r="BX95" s="143"/>
      <c r="BY95" s="141"/>
      <c r="BZ95" s="142"/>
      <c r="CA95" s="143"/>
      <c r="CB95" s="201">
        <f>SUM(BV95:CA95)</f>
        <v>0</v>
      </c>
      <c r="CC95" s="202"/>
      <c r="CD95" s="202"/>
      <c r="CE95" s="203"/>
      <c r="CF95" s="275" t="str">
        <f>IF(OR(BN95=0,CB95=0),"",ROUND((CB95-BN95)/BN95,3))</f>
        <v/>
      </c>
      <c r="CG95" s="289"/>
      <c r="CH95" s="276"/>
      <c r="CJ95" s="141"/>
      <c r="CK95" s="142"/>
      <c r="CL95" s="143"/>
      <c r="CM95" s="141"/>
      <c r="CN95" s="142"/>
      <c r="CO95" s="143"/>
      <c r="CP95" s="201">
        <f>SUM(CJ95:CO95)</f>
        <v>0</v>
      </c>
      <c r="CQ95" s="202"/>
      <c r="CR95" s="202"/>
      <c r="CS95" s="203"/>
      <c r="CT95" s="275" t="str">
        <f>IF(OR(CB95=0,CP95=0),"",ROUND((CP95-CB95)/CB95,3))</f>
        <v/>
      </c>
      <c r="CU95" s="289"/>
      <c r="CV95" s="276"/>
      <c r="CX95" s="141"/>
      <c r="CY95" s="142"/>
      <c r="CZ95" s="143"/>
      <c r="DA95" s="141"/>
      <c r="DB95" s="142"/>
      <c r="DC95" s="143"/>
      <c r="DD95" s="201">
        <f>SUM(CX95:DC95)</f>
        <v>0</v>
      </c>
      <c r="DE95" s="202"/>
      <c r="DF95" s="202"/>
      <c r="DG95" s="203"/>
      <c r="DH95" s="275" t="str">
        <f>IF(OR(CP95=0,DD95=0),"",ROUND((DD95-CP95)/CP95,3))</f>
        <v/>
      </c>
      <c r="DI95" s="289"/>
      <c r="DJ95" s="276"/>
      <c r="DL95" s="35"/>
      <c r="DM95" s="36"/>
      <c r="DN95" s="36"/>
      <c r="DO95" s="36"/>
      <c r="DP95" s="36"/>
      <c r="DQ95" s="36"/>
      <c r="DR95" s="36"/>
      <c r="DS95" s="36"/>
      <c r="DT95" s="36"/>
      <c r="DU95" s="36"/>
      <c r="DV95" s="36"/>
      <c r="DW95" s="36"/>
      <c r="DX95" s="36"/>
      <c r="DY95" s="36"/>
      <c r="DZ95" s="36"/>
      <c r="EA95" s="36"/>
      <c r="EB95" s="36"/>
      <c r="EC95" s="37"/>
    </row>
    <row r="96" spans="3:133" ht="14.25" thickBot="1">
      <c r="D96" t="s">
        <v>26</v>
      </c>
      <c r="I96" s="50">
        <v>30</v>
      </c>
      <c r="J96" s="52"/>
      <c r="K96" t="s">
        <v>27</v>
      </c>
      <c r="AI96" s="290" t="s">
        <v>171</v>
      </c>
      <c r="AJ96" s="291"/>
      <c r="AK96" s="291"/>
      <c r="AL96" s="291"/>
      <c r="AM96" s="291"/>
      <c r="AN96" s="291"/>
      <c r="AO96" s="291"/>
      <c r="AP96" s="291"/>
      <c r="AQ96" s="291"/>
      <c r="AR96" s="291"/>
      <c r="AS96" s="292"/>
      <c r="AV96" s="290" t="s">
        <v>171</v>
      </c>
      <c r="AW96" s="291"/>
      <c r="AX96" s="291"/>
      <c r="AY96" s="291"/>
      <c r="AZ96" s="291"/>
      <c r="BA96" s="291"/>
      <c r="BB96" s="291"/>
      <c r="BC96" s="291"/>
      <c r="BD96" s="291"/>
      <c r="BE96" s="291"/>
      <c r="BF96" s="292"/>
      <c r="BH96" s="290" t="s">
        <v>171</v>
      </c>
      <c r="BI96" s="291"/>
      <c r="BJ96" s="291"/>
      <c r="BK96" s="291"/>
      <c r="BL96" s="291"/>
      <c r="BM96" s="291"/>
      <c r="BN96" s="291"/>
      <c r="BO96" s="291"/>
      <c r="BP96" s="291"/>
      <c r="BQ96" s="291"/>
      <c r="BR96" s="291"/>
      <c r="BS96" s="291"/>
      <c r="BT96" s="292"/>
      <c r="BV96" s="290" t="s">
        <v>171</v>
      </c>
      <c r="BW96" s="291"/>
      <c r="BX96" s="291"/>
      <c r="BY96" s="291"/>
      <c r="BZ96" s="291"/>
      <c r="CA96" s="291"/>
      <c r="CB96" s="291"/>
      <c r="CC96" s="291"/>
      <c r="CD96" s="291"/>
      <c r="CE96" s="291"/>
      <c r="CF96" s="291"/>
      <c r="CG96" s="291"/>
      <c r="CH96" s="292"/>
      <c r="CJ96" s="290" t="s">
        <v>171</v>
      </c>
      <c r="CK96" s="291"/>
      <c r="CL96" s="291"/>
      <c r="CM96" s="291"/>
      <c r="CN96" s="291"/>
      <c r="CO96" s="291"/>
      <c r="CP96" s="291"/>
      <c r="CQ96" s="291"/>
      <c r="CR96" s="291"/>
      <c r="CS96" s="291"/>
      <c r="CT96" s="291"/>
      <c r="CU96" s="291"/>
      <c r="CV96" s="292"/>
      <c r="CX96" s="290" t="s">
        <v>171</v>
      </c>
      <c r="CY96" s="291"/>
      <c r="CZ96" s="291"/>
      <c r="DA96" s="291"/>
      <c r="DB96" s="291"/>
      <c r="DC96" s="291"/>
      <c r="DD96" s="291"/>
      <c r="DE96" s="291"/>
      <c r="DF96" s="291"/>
      <c r="DG96" s="291"/>
      <c r="DH96" s="291"/>
      <c r="DI96" s="291"/>
      <c r="DJ96" s="292"/>
      <c r="DL96" s="35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  <c r="EB96" s="36"/>
      <c r="EC96" s="37"/>
    </row>
    <row r="97" spans="3:133" ht="14.25" thickBot="1">
      <c r="C97" s="2">
        <v>6</v>
      </c>
      <c r="D97" s="246" t="s">
        <v>175</v>
      </c>
      <c r="E97" s="247"/>
      <c r="F97" s="247"/>
      <c r="G97" s="247"/>
      <c r="H97" s="247"/>
      <c r="I97" s="247"/>
      <c r="J97" s="247"/>
      <c r="K97" s="248"/>
      <c r="M97" s="17" t="s">
        <v>92</v>
      </c>
      <c r="N97" s="19"/>
      <c r="O97" s="19" t="s">
        <v>94</v>
      </c>
      <c r="Q97" s="293">
        <f>+$AY74</f>
        <v>11357.14</v>
      </c>
      <c r="R97" s="294"/>
      <c r="S97" s="295"/>
      <c r="T97" s="237"/>
      <c r="U97" s="238"/>
      <c r="V97" s="238"/>
      <c r="W97" s="239"/>
      <c r="X97" s="296">
        <f>SUM(Q97:V97)</f>
        <v>11357.14</v>
      </c>
      <c r="Y97" s="297"/>
      <c r="Z97" s="298"/>
      <c r="AA97" s="39"/>
      <c r="AB97" s="299">
        <f>+$AY74</f>
        <v>11357.14</v>
      </c>
      <c r="AC97" s="300"/>
      <c r="AD97" s="301"/>
      <c r="AE97" s="287">
        <f>IF(OR(AB97="",89=0),"",ROUND((X97-AB97)/AB97,3))</f>
        <v>0</v>
      </c>
      <c r="AF97" s="288"/>
      <c r="AI97" s="228">
        <f>+$AY74</f>
        <v>11357.14</v>
      </c>
      <c r="AJ97" s="229"/>
      <c r="AK97" s="230"/>
      <c r="AL97" s="237"/>
      <c r="AM97" s="238"/>
      <c r="AN97" s="239"/>
      <c r="AO97" s="296">
        <f>+AI97+AL97</f>
        <v>11357.14</v>
      </c>
      <c r="AP97" s="297"/>
      <c r="AQ97" s="298"/>
      <c r="AR97" s="275">
        <f>IF(OR(X97=0,AO97=0),"",ROUND((AO97-X97)/X97,3))</f>
        <v>0</v>
      </c>
      <c r="AS97" s="276"/>
      <c r="AT97" s="40"/>
      <c r="AU97" s="40"/>
      <c r="AV97" s="237"/>
      <c r="AW97" s="238"/>
      <c r="AX97" s="239"/>
      <c r="AY97" s="237"/>
      <c r="AZ97" s="238"/>
      <c r="BA97" s="239"/>
      <c r="BB97" s="296">
        <f>+AV97+AY97</f>
        <v>0</v>
      </c>
      <c r="BC97" s="297"/>
      <c r="BD97" s="298"/>
      <c r="BE97" s="275" t="str">
        <f>IF(OR(AO97=0,BB97=0),"",ROUND((BB97-AO97)/AO97,3))</f>
        <v/>
      </c>
      <c r="BF97" s="276"/>
      <c r="BH97" s="237"/>
      <c r="BI97" s="238"/>
      <c r="BJ97" s="239"/>
      <c r="BK97" s="237"/>
      <c r="BL97" s="238"/>
      <c r="BM97" s="239"/>
      <c r="BN97" s="302">
        <f>SUM(BH97:BM97)</f>
        <v>0</v>
      </c>
      <c r="BO97" s="303"/>
      <c r="BP97" s="303"/>
      <c r="BQ97" s="304"/>
      <c r="BR97" s="275" t="str">
        <f>IF(OR(BB97=0,BN97=0),"",ROUND((BN97-BB97)/BB97,3))</f>
        <v/>
      </c>
      <c r="BS97" s="289"/>
      <c r="BT97" s="276"/>
      <c r="BV97" s="237"/>
      <c r="BW97" s="238"/>
      <c r="BX97" s="239"/>
      <c r="BY97" s="237"/>
      <c r="BZ97" s="238"/>
      <c r="CA97" s="239"/>
      <c r="CB97" s="302">
        <f>SUM(BV97:CA97)</f>
        <v>0</v>
      </c>
      <c r="CC97" s="303"/>
      <c r="CD97" s="303"/>
      <c r="CE97" s="304"/>
      <c r="CF97" s="275" t="str">
        <f>IF(OR(BN97=0,CB97=0),"",ROUND((CB97-BN97)/BN97,3))</f>
        <v/>
      </c>
      <c r="CG97" s="289"/>
      <c r="CH97" s="276"/>
      <c r="CJ97" s="237"/>
      <c r="CK97" s="238"/>
      <c r="CL97" s="239"/>
      <c r="CM97" s="237"/>
      <c r="CN97" s="238"/>
      <c r="CO97" s="239"/>
      <c r="CP97" s="302">
        <f>SUM(CJ97:CO97)</f>
        <v>0</v>
      </c>
      <c r="CQ97" s="303"/>
      <c r="CR97" s="303"/>
      <c r="CS97" s="304"/>
      <c r="CT97" s="275" t="str">
        <f>IF(OR(CB97=0,CP97=0),"",ROUND((CP97-CB97)/CB97,3))</f>
        <v/>
      </c>
      <c r="CU97" s="289"/>
      <c r="CV97" s="276"/>
      <c r="CX97" s="237"/>
      <c r="CY97" s="238"/>
      <c r="CZ97" s="239"/>
      <c r="DA97" s="237"/>
      <c r="DB97" s="238"/>
      <c r="DC97" s="239"/>
      <c r="DD97" s="302">
        <f>SUM(CX97:DC97)</f>
        <v>0</v>
      </c>
      <c r="DE97" s="303"/>
      <c r="DF97" s="303"/>
      <c r="DG97" s="304"/>
      <c r="DH97" s="275" t="str">
        <f>IF(OR(CP97=0,DD97=0),"",ROUND((DD97-CP97)/CP97,3))</f>
        <v/>
      </c>
      <c r="DI97" s="289"/>
      <c r="DJ97" s="276"/>
      <c r="DL97" s="35"/>
      <c r="DM97" s="36"/>
      <c r="DN97" s="36"/>
      <c r="DO97" s="36"/>
      <c r="DP97" s="36"/>
      <c r="DQ97" s="36"/>
      <c r="DR97" s="36"/>
      <c r="DS97" s="36"/>
      <c r="DT97" s="36"/>
      <c r="DU97" s="36"/>
      <c r="DV97" s="36"/>
      <c r="DW97" s="36"/>
      <c r="DX97" s="36"/>
      <c r="DY97" s="36"/>
      <c r="DZ97" s="36"/>
      <c r="EA97" s="36"/>
      <c r="EB97" s="36"/>
      <c r="EC97" s="37"/>
    </row>
    <row r="98" spans="3:133" ht="14.25" thickBot="1">
      <c r="AI98" s="290" t="s">
        <v>171</v>
      </c>
      <c r="AJ98" s="291"/>
      <c r="AK98" s="291"/>
      <c r="AL98" s="291"/>
      <c r="AM98" s="291"/>
      <c r="AN98" s="291"/>
      <c r="AO98" s="291"/>
      <c r="AP98" s="291"/>
      <c r="AQ98" s="291"/>
      <c r="AR98" s="291"/>
      <c r="AS98" s="292"/>
      <c r="AV98" s="290" t="s">
        <v>171</v>
      </c>
      <c r="AW98" s="291"/>
      <c r="AX98" s="291"/>
      <c r="AY98" s="291"/>
      <c r="AZ98" s="291"/>
      <c r="BA98" s="291"/>
      <c r="BB98" s="291"/>
      <c r="BC98" s="291"/>
      <c r="BD98" s="291"/>
      <c r="BE98" s="291"/>
      <c r="BF98" s="292"/>
      <c r="BH98" s="290" t="s">
        <v>171</v>
      </c>
      <c r="BI98" s="291"/>
      <c r="BJ98" s="291"/>
      <c r="BK98" s="291"/>
      <c r="BL98" s="291"/>
      <c r="BM98" s="291"/>
      <c r="BN98" s="291"/>
      <c r="BO98" s="291"/>
      <c r="BP98" s="291"/>
      <c r="BQ98" s="291"/>
      <c r="BR98" s="291"/>
      <c r="BS98" s="291"/>
      <c r="BT98" s="292"/>
      <c r="BV98" s="290" t="s">
        <v>171</v>
      </c>
      <c r="BW98" s="291"/>
      <c r="BX98" s="291"/>
      <c r="BY98" s="291"/>
      <c r="BZ98" s="291"/>
      <c r="CA98" s="291"/>
      <c r="CB98" s="291"/>
      <c r="CC98" s="291"/>
      <c r="CD98" s="291"/>
      <c r="CE98" s="291"/>
      <c r="CF98" s="291"/>
      <c r="CG98" s="291"/>
      <c r="CH98" s="292"/>
      <c r="CJ98" s="290" t="s">
        <v>171</v>
      </c>
      <c r="CK98" s="291"/>
      <c r="CL98" s="291"/>
      <c r="CM98" s="291"/>
      <c r="CN98" s="291"/>
      <c r="CO98" s="291"/>
      <c r="CP98" s="291"/>
      <c r="CQ98" s="291"/>
      <c r="CR98" s="291"/>
      <c r="CS98" s="291"/>
      <c r="CT98" s="291"/>
      <c r="CU98" s="291"/>
      <c r="CV98" s="292"/>
      <c r="CX98" s="290" t="s">
        <v>171</v>
      </c>
      <c r="CY98" s="291"/>
      <c r="CZ98" s="291"/>
      <c r="DA98" s="291"/>
      <c r="DB98" s="291"/>
      <c r="DC98" s="291"/>
      <c r="DD98" s="291"/>
      <c r="DE98" s="291"/>
      <c r="DF98" s="291"/>
      <c r="DG98" s="291"/>
      <c r="DH98" s="291"/>
      <c r="DI98" s="291"/>
      <c r="DJ98" s="292"/>
      <c r="DL98" s="35"/>
      <c r="DM98" s="36"/>
      <c r="DN98" s="36"/>
      <c r="DO98" s="36"/>
      <c r="DP98" s="36"/>
      <c r="DQ98" s="36"/>
      <c r="DR98" s="36"/>
      <c r="DS98" s="36"/>
      <c r="DT98" s="36"/>
      <c r="DU98" s="36"/>
      <c r="DV98" s="36"/>
      <c r="DW98" s="36"/>
      <c r="DX98" s="36"/>
      <c r="DY98" s="36"/>
      <c r="DZ98" s="36"/>
      <c r="EA98" s="36"/>
      <c r="EB98" s="36"/>
      <c r="EC98" s="37"/>
    </row>
    <row r="99" spans="3:133">
      <c r="AB99" s="45" t="s">
        <v>170</v>
      </c>
      <c r="AE99" s="36"/>
      <c r="AF99" s="36"/>
      <c r="DL99" s="35"/>
      <c r="DM99" s="36"/>
      <c r="DN99" s="36"/>
      <c r="DO99" s="36"/>
      <c r="DP99" s="36"/>
      <c r="DQ99" s="36"/>
      <c r="DR99" s="36"/>
      <c r="DS99" s="36"/>
      <c r="DT99" s="36"/>
      <c r="DU99" s="36"/>
      <c r="DV99" s="36"/>
      <c r="DW99" s="36"/>
      <c r="DX99" s="36"/>
      <c r="DY99" s="36"/>
      <c r="DZ99" s="36"/>
      <c r="EA99" s="36"/>
      <c r="EB99" s="36"/>
      <c r="EC99" s="37"/>
    </row>
    <row r="100" spans="3:133" ht="14.25" thickBot="1">
      <c r="X100" s="267" t="s">
        <v>81</v>
      </c>
      <c r="Y100" s="267"/>
      <c r="Z100" s="267"/>
      <c r="AB100" s="309" t="s">
        <v>176</v>
      </c>
      <c r="AC100" s="310"/>
      <c r="AD100" s="310"/>
      <c r="AE100" s="311" t="s">
        <v>34</v>
      </c>
      <c r="AF100" s="312"/>
      <c r="AO100" s="267" t="s">
        <v>82</v>
      </c>
      <c r="AP100" s="267"/>
      <c r="AQ100" s="267"/>
      <c r="AR100" s="257" t="s">
        <v>158</v>
      </c>
      <c r="AS100" s="257"/>
      <c r="BB100" s="271" t="s">
        <v>83</v>
      </c>
      <c r="BC100" s="271"/>
      <c r="BD100" s="271"/>
      <c r="BE100" s="257" t="s">
        <v>159</v>
      </c>
      <c r="BF100" s="257"/>
      <c r="BN100" s="305" t="s">
        <v>84</v>
      </c>
      <c r="BO100" s="305"/>
      <c r="BP100" s="305"/>
      <c r="BQ100" s="305"/>
      <c r="BR100" s="257" t="s">
        <v>160</v>
      </c>
      <c r="BS100" s="257"/>
      <c r="BT100" s="257"/>
      <c r="BU100" s="36"/>
      <c r="BV100" s="36"/>
      <c r="BW100" s="36"/>
      <c r="BX100" s="36"/>
      <c r="BY100" s="36"/>
      <c r="BZ100" s="36"/>
      <c r="CA100" s="36"/>
      <c r="CB100" s="305" t="s">
        <v>85</v>
      </c>
      <c r="CC100" s="305"/>
      <c r="CD100" s="305"/>
      <c r="CE100" s="305"/>
      <c r="CF100" s="257" t="s">
        <v>161</v>
      </c>
      <c r="CG100" s="257"/>
      <c r="CH100" s="257"/>
      <c r="CI100" s="36"/>
      <c r="CJ100" s="36"/>
      <c r="CK100" s="36"/>
      <c r="CL100" s="36"/>
      <c r="CM100" s="36"/>
      <c r="CN100" s="36"/>
      <c r="CO100" s="36"/>
      <c r="CP100" s="305" t="s">
        <v>86</v>
      </c>
      <c r="CQ100" s="305"/>
      <c r="CR100" s="305"/>
      <c r="CS100" s="305"/>
      <c r="CT100" s="257" t="s">
        <v>162</v>
      </c>
      <c r="CU100" s="257"/>
      <c r="CV100" s="257"/>
      <c r="CW100" s="36"/>
      <c r="CX100" s="36"/>
      <c r="CY100" s="36"/>
      <c r="CZ100" s="36"/>
      <c r="DA100" s="36"/>
      <c r="DB100" s="36"/>
      <c r="DC100" s="36"/>
      <c r="DD100" s="305" t="s">
        <v>87</v>
      </c>
      <c r="DE100" s="305"/>
      <c r="DF100" s="305"/>
      <c r="DG100" s="305"/>
      <c r="DH100" s="257" t="s">
        <v>163</v>
      </c>
      <c r="DI100" s="257"/>
      <c r="DJ100" s="257"/>
      <c r="DL100" s="35"/>
      <c r="DM100" s="36"/>
      <c r="DN100" s="36"/>
      <c r="DO100" s="36"/>
      <c r="DP100" s="36"/>
      <c r="DQ100" s="36"/>
      <c r="DR100" s="36"/>
      <c r="DS100" s="36"/>
      <c r="DT100" s="36"/>
      <c r="DU100" s="36"/>
      <c r="DV100" s="36"/>
      <c r="DW100" s="36"/>
      <c r="DX100" s="36"/>
      <c r="DY100" s="36"/>
      <c r="DZ100" s="36"/>
      <c r="EA100" s="36"/>
      <c r="EB100" s="36"/>
      <c r="EC100" s="37"/>
    </row>
    <row r="101" spans="3:133" ht="14.25" thickBot="1">
      <c r="C101" s="306" t="s">
        <v>177</v>
      </c>
      <c r="D101" s="307"/>
      <c r="E101" s="307"/>
      <c r="F101" s="307"/>
      <c r="G101" s="307"/>
      <c r="H101" s="307"/>
      <c r="I101" s="307"/>
      <c r="J101" s="308"/>
      <c r="Q101" s="258" t="s">
        <v>165</v>
      </c>
      <c r="R101" s="259"/>
      <c r="S101" s="260"/>
      <c r="T101" s="261" t="s">
        <v>166</v>
      </c>
      <c r="U101" s="262"/>
      <c r="V101" s="262"/>
      <c r="W101" s="263"/>
      <c r="X101" s="169" t="s">
        <v>167</v>
      </c>
      <c r="Y101" s="170"/>
      <c r="Z101" s="171"/>
      <c r="AB101" s="264" t="s">
        <v>168</v>
      </c>
      <c r="AC101" s="265"/>
      <c r="AD101" s="266"/>
      <c r="AE101" s="255" t="s">
        <v>169</v>
      </c>
      <c r="AF101" s="256"/>
      <c r="AI101" s="258" t="s">
        <v>165</v>
      </c>
      <c r="AJ101" s="259"/>
      <c r="AK101" s="260"/>
      <c r="AL101" s="261" t="s">
        <v>166</v>
      </c>
      <c r="AM101" s="262"/>
      <c r="AN101" s="263"/>
      <c r="AO101" s="169" t="s">
        <v>167</v>
      </c>
      <c r="AP101" s="170"/>
      <c r="AQ101" s="171"/>
      <c r="AR101" s="313" t="s">
        <v>169</v>
      </c>
      <c r="AS101" s="314"/>
      <c r="AV101" s="258" t="s">
        <v>165</v>
      </c>
      <c r="AW101" s="259"/>
      <c r="AX101" s="260"/>
      <c r="AY101" s="261" t="s">
        <v>166</v>
      </c>
      <c r="AZ101" s="262"/>
      <c r="BA101" s="263"/>
      <c r="BB101" s="169" t="s">
        <v>167</v>
      </c>
      <c r="BC101" s="170"/>
      <c r="BD101" s="171"/>
      <c r="BE101" s="255" t="s">
        <v>169</v>
      </c>
      <c r="BF101" s="256"/>
      <c r="BH101" s="261" t="s">
        <v>165</v>
      </c>
      <c r="BI101" s="262"/>
      <c r="BJ101" s="263"/>
      <c r="BK101" s="261" t="s">
        <v>166</v>
      </c>
      <c r="BL101" s="262"/>
      <c r="BM101" s="263"/>
      <c r="BN101" s="277" t="s">
        <v>167</v>
      </c>
      <c r="BO101" s="278"/>
      <c r="BP101" s="278"/>
      <c r="BQ101" s="279"/>
      <c r="BR101" s="255" t="s">
        <v>169</v>
      </c>
      <c r="BS101" s="280"/>
      <c r="BT101" s="256"/>
      <c r="BV101" s="261" t="s">
        <v>165</v>
      </c>
      <c r="BW101" s="262"/>
      <c r="BX101" s="263"/>
      <c r="BY101" s="261" t="s">
        <v>166</v>
      </c>
      <c r="BZ101" s="262"/>
      <c r="CA101" s="263"/>
      <c r="CB101" s="277" t="s">
        <v>167</v>
      </c>
      <c r="CC101" s="278"/>
      <c r="CD101" s="278"/>
      <c r="CE101" s="279"/>
      <c r="CF101" s="255" t="s">
        <v>169</v>
      </c>
      <c r="CG101" s="280"/>
      <c r="CH101" s="256"/>
      <c r="CJ101" s="261" t="s">
        <v>165</v>
      </c>
      <c r="CK101" s="262"/>
      <c r="CL101" s="263"/>
      <c r="CM101" s="261" t="s">
        <v>166</v>
      </c>
      <c r="CN101" s="262"/>
      <c r="CO101" s="263"/>
      <c r="CP101" s="277" t="s">
        <v>167</v>
      </c>
      <c r="CQ101" s="278"/>
      <c r="CR101" s="278"/>
      <c r="CS101" s="279"/>
      <c r="CT101" s="255" t="s">
        <v>169</v>
      </c>
      <c r="CU101" s="280"/>
      <c r="CV101" s="256"/>
      <c r="CX101" s="261" t="s">
        <v>165</v>
      </c>
      <c r="CY101" s="262"/>
      <c r="CZ101" s="263"/>
      <c r="DA101" s="261" t="s">
        <v>166</v>
      </c>
      <c r="DB101" s="262"/>
      <c r="DC101" s="263"/>
      <c r="DD101" s="277" t="s">
        <v>167</v>
      </c>
      <c r="DE101" s="278"/>
      <c r="DF101" s="278"/>
      <c r="DG101" s="279"/>
      <c r="DH101" s="255" t="s">
        <v>169</v>
      </c>
      <c r="DI101" s="280"/>
      <c r="DJ101" s="256"/>
      <c r="DL101" s="35"/>
      <c r="DM101" s="36"/>
      <c r="DN101" s="36"/>
      <c r="DO101" s="36"/>
      <c r="DP101" s="36"/>
      <c r="DQ101" s="36"/>
      <c r="DR101" s="36"/>
      <c r="DS101" s="36"/>
      <c r="DT101" s="36"/>
      <c r="DU101" s="36"/>
      <c r="DV101" s="36"/>
      <c r="DW101" s="36"/>
      <c r="DX101" s="36"/>
      <c r="DY101" s="36"/>
      <c r="DZ101" s="36"/>
      <c r="EA101" s="36"/>
      <c r="EB101" s="36"/>
      <c r="EC101" s="37"/>
    </row>
    <row r="102" spans="3:133" ht="14.25" thickBot="1">
      <c r="DL102" s="35"/>
      <c r="DM102" s="36"/>
      <c r="DN102" s="36"/>
      <c r="DO102" s="36"/>
      <c r="DP102" s="36"/>
      <c r="DQ102" s="36"/>
      <c r="DR102" s="36"/>
      <c r="DS102" s="36"/>
      <c r="DT102" s="36"/>
      <c r="DU102" s="36"/>
      <c r="DV102" s="36"/>
      <c r="DW102" s="36"/>
      <c r="DX102" s="36"/>
      <c r="DY102" s="36"/>
      <c r="DZ102" s="36"/>
      <c r="EA102" s="36"/>
      <c r="EB102" s="36"/>
      <c r="EC102" s="37"/>
    </row>
    <row r="103" spans="3:133" ht="14.25" thickBot="1">
      <c r="C103" s="2">
        <v>2</v>
      </c>
      <c r="D103" s="246" t="s">
        <v>98</v>
      </c>
      <c r="E103" s="247"/>
      <c r="F103" s="247"/>
      <c r="G103" s="247"/>
      <c r="H103" s="247"/>
      <c r="I103" s="247"/>
      <c r="J103" s="247"/>
      <c r="K103" s="248"/>
      <c r="M103" s="17" t="s">
        <v>92</v>
      </c>
      <c r="N103" s="19" t="s">
        <v>93</v>
      </c>
      <c r="O103" s="19" t="s">
        <v>94</v>
      </c>
      <c r="Q103" s="169">
        <f>+$DR24</f>
        <v>12900</v>
      </c>
      <c r="R103" s="170"/>
      <c r="S103" s="171"/>
      <c r="T103" s="141"/>
      <c r="U103" s="142"/>
      <c r="V103" s="142"/>
      <c r="W103" s="143"/>
      <c r="X103" s="272">
        <f>SUM(Q103:V103)</f>
        <v>12900</v>
      </c>
      <c r="Y103" s="273"/>
      <c r="Z103" s="274"/>
      <c r="AB103" s="284">
        <f>+$DN24</f>
        <v>13280</v>
      </c>
      <c r="AC103" s="285"/>
      <c r="AD103" s="286"/>
      <c r="AE103" s="287">
        <f>IF(OR(AB103="",89=0),"",ROUND((X103-AB103)/AB103,3))</f>
        <v>-2.9000000000000001E-2</v>
      </c>
      <c r="AF103" s="288"/>
      <c r="AI103" s="166">
        <f>+$DN24</f>
        <v>13280</v>
      </c>
      <c r="AJ103" s="167"/>
      <c r="AK103" s="168"/>
      <c r="AL103" s="141"/>
      <c r="AM103" s="142"/>
      <c r="AN103" s="143"/>
      <c r="AO103" s="272">
        <f>SUM(AI103:AN103)</f>
        <v>13280</v>
      </c>
      <c r="AP103" s="273"/>
      <c r="AQ103" s="274"/>
      <c r="AR103" s="275">
        <f>IF(OR(X103=0,AO103=0),"",ROUND((AO103-X103)/X103,3))</f>
        <v>2.9000000000000001E-2</v>
      </c>
      <c r="AS103" s="276"/>
      <c r="AV103" s="141"/>
      <c r="AW103" s="142"/>
      <c r="AX103" s="143"/>
      <c r="AY103" s="141"/>
      <c r="AZ103" s="142"/>
      <c r="BA103" s="143"/>
      <c r="BB103" s="272">
        <f>SUM(AV103:BA103)</f>
        <v>0</v>
      </c>
      <c r="BC103" s="273"/>
      <c r="BD103" s="274"/>
      <c r="BE103" s="275" t="str">
        <f>IF(OR(AO103=0,BB103=0),"",ROUND((BB103-AO103)/AO103,3))</f>
        <v/>
      </c>
      <c r="BF103" s="276"/>
      <c r="BH103" s="141"/>
      <c r="BI103" s="142"/>
      <c r="BJ103" s="143"/>
      <c r="BK103" s="141"/>
      <c r="BL103" s="142"/>
      <c r="BM103" s="143"/>
      <c r="BN103" s="272">
        <f>SUM(BH103:BM103)</f>
        <v>0</v>
      </c>
      <c r="BO103" s="273"/>
      <c r="BP103" s="273"/>
      <c r="BQ103" s="274"/>
      <c r="BR103" s="275" t="str">
        <f>IF(OR(BB103=0,BN103=0),"",ROUND((BN103-BB103)/BB103,3))</f>
        <v/>
      </c>
      <c r="BS103" s="289"/>
      <c r="BT103" s="276"/>
      <c r="BV103" s="141"/>
      <c r="BW103" s="142"/>
      <c r="BX103" s="143"/>
      <c r="BY103" s="141"/>
      <c r="BZ103" s="142"/>
      <c r="CA103" s="143"/>
      <c r="CB103" s="272">
        <f>SUM(BV103:CA103)</f>
        <v>0</v>
      </c>
      <c r="CC103" s="273"/>
      <c r="CD103" s="273"/>
      <c r="CE103" s="274"/>
      <c r="CF103" s="275" t="str">
        <f>IF(OR(BN103=0,CB103=0),"",ROUND((CB103-BN103)/BN103,3))</f>
        <v/>
      </c>
      <c r="CG103" s="289"/>
      <c r="CH103" s="276"/>
      <c r="CJ103" s="141"/>
      <c r="CK103" s="142"/>
      <c r="CL103" s="143"/>
      <c r="CM103" s="141"/>
      <c r="CN103" s="142"/>
      <c r="CO103" s="143"/>
      <c r="CP103" s="272">
        <f>SUM(CJ103:CO103)</f>
        <v>0</v>
      </c>
      <c r="CQ103" s="273"/>
      <c r="CR103" s="273"/>
      <c r="CS103" s="274"/>
      <c r="CT103" s="275" t="str">
        <f>IF(OR(CB103=0,CP103=0),"",ROUND((CP103-CB103)/CB103,3))</f>
        <v/>
      </c>
      <c r="CU103" s="289"/>
      <c r="CV103" s="276"/>
      <c r="CX103" s="141"/>
      <c r="CY103" s="142"/>
      <c r="CZ103" s="143"/>
      <c r="DA103" s="141"/>
      <c r="DB103" s="142"/>
      <c r="DC103" s="143"/>
      <c r="DD103" s="272">
        <f>SUM(CX103:DC103)</f>
        <v>0</v>
      </c>
      <c r="DE103" s="273"/>
      <c r="DF103" s="273"/>
      <c r="DG103" s="274"/>
      <c r="DH103" s="275" t="str">
        <f>IF(OR(CP103=0,DD103=0),"",ROUND((DD103-CP103)/CP103,3))</f>
        <v/>
      </c>
      <c r="DI103" s="289"/>
      <c r="DJ103" s="276"/>
      <c r="DL103" s="35"/>
      <c r="DM103" s="36"/>
      <c r="DN103" s="36"/>
      <c r="DO103" s="36"/>
      <c r="DP103" s="36"/>
      <c r="DQ103" s="36"/>
      <c r="DR103" s="36"/>
      <c r="DS103" s="36"/>
      <c r="DT103" s="36"/>
      <c r="DU103" s="36"/>
      <c r="DV103" s="36"/>
      <c r="DW103" s="36"/>
      <c r="DX103" s="36"/>
      <c r="DY103" s="36"/>
      <c r="DZ103" s="36"/>
      <c r="EA103" s="36"/>
      <c r="EB103" s="36"/>
      <c r="EC103" s="37"/>
    </row>
    <row r="104" spans="3:133" ht="14.25" thickBot="1">
      <c r="D104" t="s">
        <v>26</v>
      </c>
      <c r="I104" s="50">
        <v>10</v>
      </c>
      <c r="J104" s="52"/>
      <c r="K104" t="s">
        <v>27</v>
      </c>
      <c r="AI104" s="290" t="s">
        <v>171</v>
      </c>
      <c r="AJ104" s="291"/>
      <c r="AK104" s="291"/>
      <c r="AL104" s="291"/>
      <c r="AM104" s="291"/>
      <c r="AN104" s="291"/>
      <c r="AO104" s="291"/>
      <c r="AP104" s="291"/>
      <c r="AQ104" s="291"/>
      <c r="AR104" s="291"/>
      <c r="AS104" s="292"/>
      <c r="AV104" s="290" t="s">
        <v>171</v>
      </c>
      <c r="AW104" s="291"/>
      <c r="AX104" s="291"/>
      <c r="AY104" s="291"/>
      <c r="AZ104" s="291"/>
      <c r="BA104" s="291"/>
      <c r="BB104" s="291"/>
      <c r="BC104" s="291"/>
      <c r="BD104" s="291"/>
      <c r="BE104" s="291"/>
      <c r="BF104" s="292"/>
      <c r="BH104" s="290" t="s">
        <v>171</v>
      </c>
      <c r="BI104" s="291"/>
      <c r="BJ104" s="291"/>
      <c r="BK104" s="291"/>
      <c r="BL104" s="291"/>
      <c r="BM104" s="291"/>
      <c r="BN104" s="291"/>
      <c r="BO104" s="291"/>
      <c r="BP104" s="291"/>
      <c r="BQ104" s="291"/>
      <c r="BR104" s="291"/>
      <c r="BS104" s="291"/>
      <c r="BT104" s="292"/>
      <c r="BV104" s="290" t="s">
        <v>171</v>
      </c>
      <c r="BW104" s="291"/>
      <c r="BX104" s="291"/>
      <c r="BY104" s="291"/>
      <c r="BZ104" s="291"/>
      <c r="CA104" s="291"/>
      <c r="CB104" s="291"/>
      <c r="CC104" s="291"/>
      <c r="CD104" s="291"/>
      <c r="CE104" s="291"/>
      <c r="CF104" s="291"/>
      <c r="CG104" s="291"/>
      <c r="CH104" s="292"/>
      <c r="CJ104" s="290" t="s">
        <v>171</v>
      </c>
      <c r="CK104" s="291"/>
      <c r="CL104" s="291"/>
      <c r="CM104" s="291"/>
      <c r="CN104" s="291"/>
      <c r="CO104" s="291"/>
      <c r="CP104" s="291"/>
      <c r="CQ104" s="291"/>
      <c r="CR104" s="291"/>
      <c r="CS104" s="291"/>
      <c r="CT104" s="291"/>
      <c r="CU104" s="291"/>
      <c r="CV104" s="292"/>
      <c r="CX104" s="290" t="s">
        <v>171</v>
      </c>
      <c r="CY104" s="291"/>
      <c r="CZ104" s="291"/>
      <c r="DA104" s="291"/>
      <c r="DB104" s="291"/>
      <c r="DC104" s="291"/>
      <c r="DD104" s="291"/>
      <c r="DE104" s="291"/>
      <c r="DF104" s="291"/>
      <c r="DG104" s="291"/>
      <c r="DH104" s="291"/>
      <c r="DI104" s="291"/>
      <c r="DJ104" s="292"/>
      <c r="DL104" s="35"/>
      <c r="DM104" s="36"/>
      <c r="DN104" s="36"/>
      <c r="DO104" s="36"/>
      <c r="DP104" s="36"/>
      <c r="DQ104" s="36"/>
      <c r="DR104" s="36"/>
      <c r="DS104" s="36"/>
      <c r="DT104" s="36"/>
      <c r="DU104" s="36"/>
      <c r="DV104" s="36"/>
      <c r="DW104" s="36"/>
      <c r="DX104" s="36"/>
      <c r="DY104" s="36"/>
      <c r="DZ104" s="36"/>
      <c r="EA104" s="36"/>
      <c r="EB104" s="36"/>
      <c r="EC104" s="37"/>
    </row>
    <row r="105" spans="3:133" ht="14.25" thickBot="1">
      <c r="C105" s="2">
        <v>3</v>
      </c>
      <c r="D105" s="246" t="s">
        <v>172</v>
      </c>
      <c r="E105" s="247"/>
      <c r="F105" s="247"/>
      <c r="G105" s="247"/>
      <c r="H105" s="247"/>
      <c r="I105" s="247"/>
      <c r="J105" s="247"/>
      <c r="K105" s="248"/>
      <c r="M105" s="17" t="s">
        <v>92</v>
      </c>
      <c r="N105" s="19" t="s">
        <v>93</v>
      </c>
      <c r="O105" s="19" t="s">
        <v>94</v>
      </c>
      <c r="Q105" s="281">
        <f>+$DR46</f>
        <v>3823</v>
      </c>
      <c r="R105" s="282"/>
      <c r="S105" s="283"/>
      <c r="T105" s="141"/>
      <c r="U105" s="142"/>
      <c r="V105" s="142"/>
      <c r="W105" s="143"/>
      <c r="X105" s="272">
        <f>SUM(Q105:V105)</f>
        <v>3823</v>
      </c>
      <c r="Y105" s="273"/>
      <c r="Z105" s="274"/>
      <c r="AB105" s="284">
        <f>+$DJ46</f>
        <v>3857</v>
      </c>
      <c r="AC105" s="285"/>
      <c r="AD105" s="286"/>
      <c r="AE105" s="287">
        <f>IF(OR(AB105="",89=0),"",ROUND((X105-AB105)/AB105,3))</f>
        <v>-8.9999999999999993E-3</v>
      </c>
      <c r="AF105" s="288"/>
      <c r="AI105" s="166">
        <f>+$DN46</f>
        <v>4020</v>
      </c>
      <c r="AJ105" s="167"/>
      <c r="AK105" s="168"/>
      <c r="AL105" s="141"/>
      <c r="AM105" s="142"/>
      <c r="AN105" s="143"/>
      <c r="AO105" s="272">
        <f>SUM(AI105:AN105)</f>
        <v>4020</v>
      </c>
      <c r="AP105" s="273"/>
      <c r="AQ105" s="274"/>
      <c r="AR105" s="275">
        <f>IF(OR(X105=0,AO105=0),"",ROUND((AO105-X105)/X105,3))</f>
        <v>5.1999999999999998E-2</v>
      </c>
      <c r="AS105" s="276"/>
      <c r="AV105" s="141"/>
      <c r="AW105" s="142"/>
      <c r="AX105" s="143"/>
      <c r="AY105" s="141"/>
      <c r="AZ105" s="142"/>
      <c r="BA105" s="143"/>
      <c r="BB105" s="272">
        <f>SUM(AV105:BA105)</f>
        <v>0</v>
      </c>
      <c r="BC105" s="273"/>
      <c r="BD105" s="274"/>
      <c r="BE105" s="275" t="str">
        <f>IF(OR(AO105=0,BB105=0),"",ROUND((BB105-AO105)/AO105,3))</f>
        <v/>
      </c>
      <c r="BF105" s="276"/>
      <c r="BH105" s="141"/>
      <c r="BI105" s="142"/>
      <c r="BJ105" s="143"/>
      <c r="BK105" s="141"/>
      <c r="BL105" s="142"/>
      <c r="BM105" s="143"/>
      <c r="BN105" s="272">
        <f>SUM(BH105:BM105)</f>
        <v>0</v>
      </c>
      <c r="BO105" s="273"/>
      <c r="BP105" s="273"/>
      <c r="BQ105" s="274"/>
      <c r="BR105" s="275" t="str">
        <f>IF(OR(BB105=0,BN105=0),"",ROUND((BN105-BB105)/BB105,3))</f>
        <v/>
      </c>
      <c r="BS105" s="289"/>
      <c r="BT105" s="276"/>
      <c r="BV105" s="141"/>
      <c r="BW105" s="142"/>
      <c r="BX105" s="143"/>
      <c r="BY105" s="141"/>
      <c r="BZ105" s="142"/>
      <c r="CA105" s="143"/>
      <c r="CB105" s="272">
        <f>SUM(BV105:CA105)</f>
        <v>0</v>
      </c>
      <c r="CC105" s="273"/>
      <c r="CD105" s="273"/>
      <c r="CE105" s="274"/>
      <c r="CF105" s="275" t="str">
        <f>IF(OR(BN105=0,CB105=0),"",ROUND((CB105-BN105)/BN105,3))</f>
        <v/>
      </c>
      <c r="CG105" s="289"/>
      <c r="CH105" s="276"/>
      <c r="CJ105" s="141"/>
      <c r="CK105" s="142"/>
      <c r="CL105" s="143"/>
      <c r="CM105" s="141"/>
      <c r="CN105" s="142"/>
      <c r="CO105" s="143"/>
      <c r="CP105" s="272">
        <f>SUM(CJ105:CO105)</f>
        <v>0</v>
      </c>
      <c r="CQ105" s="273"/>
      <c r="CR105" s="273"/>
      <c r="CS105" s="274"/>
      <c r="CT105" s="275" t="str">
        <f>IF(OR(CB105=0,CP105=0),"",ROUND((CP105-CB105)/CB105,3))</f>
        <v/>
      </c>
      <c r="CU105" s="289"/>
      <c r="CV105" s="276"/>
      <c r="CX105" s="141"/>
      <c r="CY105" s="142"/>
      <c r="CZ105" s="143"/>
      <c r="DA105" s="141"/>
      <c r="DB105" s="142"/>
      <c r="DC105" s="143"/>
      <c r="DD105" s="272">
        <f>SUM(CX105:DC105)</f>
        <v>0</v>
      </c>
      <c r="DE105" s="273"/>
      <c r="DF105" s="273"/>
      <c r="DG105" s="274"/>
      <c r="DH105" s="275" t="str">
        <f>IF(OR(CP105=0,DD105=0),"",ROUND((DD105-CP105)/CP105,3))</f>
        <v/>
      </c>
      <c r="DI105" s="289"/>
      <c r="DJ105" s="276"/>
      <c r="DL105" s="35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  <c r="EB105" s="36"/>
      <c r="EC105" s="37"/>
    </row>
    <row r="106" spans="3:133" ht="14.25" thickBot="1">
      <c r="D106" t="s">
        <v>26</v>
      </c>
      <c r="I106" s="50">
        <v>30</v>
      </c>
      <c r="J106" s="52"/>
      <c r="K106" t="s">
        <v>27</v>
      </c>
      <c r="AI106" s="290" t="s">
        <v>171</v>
      </c>
      <c r="AJ106" s="291"/>
      <c r="AK106" s="291"/>
      <c r="AL106" s="291"/>
      <c r="AM106" s="291"/>
      <c r="AN106" s="291"/>
      <c r="AO106" s="291"/>
      <c r="AP106" s="291"/>
      <c r="AQ106" s="291"/>
      <c r="AR106" s="291"/>
      <c r="AS106" s="292"/>
      <c r="AV106" s="290" t="s">
        <v>171</v>
      </c>
      <c r="AW106" s="291"/>
      <c r="AX106" s="291"/>
      <c r="AY106" s="291"/>
      <c r="AZ106" s="291"/>
      <c r="BA106" s="291"/>
      <c r="BB106" s="291"/>
      <c r="BC106" s="291"/>
      <c r="BD106" s="291"/>
      <c r="BE106" s="291"/>
      <c r="BF106" s="292"/>
      <c r="BH106" s="290" t="s">
        <v>171</v>
      </c>
      <c r="BI106" s="291"/>
      <c r="BJ106" s="291"/>
      <c r="BK106" s="291"/>
      <c r="BL106" s="291"/>
      <c r="BM106" s="291"/>
      <c r="BN106" s="291"/>
      <c r="BO106" s="291"/>
      <c r="BP106" s="291"/>
      <c r="BQ106" s="291"/>
      <c r="BR106" s="291"/>
      <c r="BS106" s="291"/>
      <c r="BT106" s="292"/>
      <c r="BV106" s="290" t="s">
        <v>171</v>
      </c>
      <c r="BW106" s="291"/>
      <c r="BX106" s="291"/>
      <c r="BY106" s="291"/>
      <c r="BZ106" s="291"/>
      <c r="CA106" s="291"/>
      <c r="CB106" s="291"/>
      <c r="CC106" s="291"/>
      <c r="CD106" s="291"/>
      <c r="CE106" s="291"/>
      <c r="CF106" s="291"/>
      <c r="CG106" s="291"/>
      <c r="CH106" s="292"/>
      <c r="CJ106" s="290" t="s">
        <v>171</v>
      </c>
      <c r="CK106" s="291"/>
      <c r="CL106" s="291"/>
      <c r="CM106" s="291"/>
      <c r="CN106" s="291"/>
      <c r="CO106" s="291"/>
      <c r="CP106" s="291"/>
      <c r="CQ106" s="291"/>
      <c r="CR106" s="291"/>
      <c r="CS106" s="291"/>
      <c r="CT106" s="291"/>
      <c r="CU106" s="291"/>
      <c r="CV106" s="292"/>
      <c r="CX106" s="290" t="s">
        <v>171</v>
      </c>
      <c r="CY106" s="291"/>
      <c r="CZ106" s="291"/>
      <c r="DA106" s="291"/>
      <c r="DB106" s="291"/>
      <c r="DC106" s="291"/>
      <c r="DD106" s="291"/>
      <c r="DE106" s="291"/>
      <c r="DF106" s="291"/>
      <c r="DG106" s="291"/>
      <c r="DH106" s="291"/>
      <c r="DI106" s="291"/>
      <c r="DJ106" s="292"/>
      <c r="DL106" s="35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7"/>
    </row>
    <row r="107" spans="3:133" ht="14.25" thickBot="1">
      <c r="C107" s="2">
        <v>4</v>
      </c>
      <c r="D107" s="246" t="s">
        <v>173</v>
      </c>
      <c r="E107" s="247"/>
      <c r="F107" s="247"/>
      <c r="G107" s="247"/>
      <c r="H107" s="247"/>
      <c r="I107" s="247"/>
      <c r="J107" s="247"/>
      <c r="K107" s="248"/>
      <c r="M107" s="17" t="s">
        <v>92</v>
      </c>
      <c r="N107" s="19" t="s">
        <v>93</v>
      </c>
      <c r="O107" s="19" t="s">
        <v>94</v>
      </c>
      <c r="Q107" s="281">
        <f>+$DR51</f>
        <v>3981</v>
      </c>
      <c r="R107" s="282"/>
      <c r="S107" s="283"/>
      <c r="T107" s="141"/>
      <c r="U107" s="142"/>
      <c r="V107" s="142"/>
      <c r="W107" s="143"/>
      <c r="X107" s="272">
        <f>SUM(Q107:V107)</f>
        <v>3981</v>
      </c>
      <c r="Y107" s="273"/>
      <c r="Z107" s="274"/>
      <c r="AB107" s="284">
        <f>+$DJ51</f>
        <v>4012</v>
      </c>
      <c r="AC107" s="285"/>
      <c r="AD107" s="286"/>
      <c r="AE107" s="287">
        <f>IF(OR(AB107="",89=0),"",ROUND((X107-AB107)/AB107,3))</f>
        <v>-8.0000000000000002E-3</v>
      </c>
      <c r="AF107" s="288"/>
      <c r="AI107" s="315">
        <f>+$DN51</f>
        <v>4236</v>
      </c>
      <c r="AJ107" s="316"/>
      <c r="AK107" s="317"/>
      <c r="AL107" s="141"/>
      <c r="AM107" s="142"/>
      <c r="AN107" s="143"/>
      <c r="AO107" s="272">
        <f>SUM(AI107:AN107)</f>
        <v>4236</v>
      </c>
      <c r="AP107" s="273"/>
      <c r="AQ107" s="274"/>
      <c r="AR107" s="275">
        <f>IF(OR(X107=0,AO107=0),"",ROUND((AO107-X107)/X107,3))</f>
        <v>6.4000000000000001E-2</v>
      </c>
      <c r="AS107" s="276"/>
      <c r="AV107" s="141"/>
      <c r="AW107" s="142"/>
      <c r="AX107" s="143"/>
      <c r="AY107" s="141"/>
      <c r="AZ107" s="142"/>
      <c r="BA107" s="143"/>
      <c r="BB107" s="272">
        <f>SUM(AV107:BA107)</f>
        <v>0</v>
      </c>
      <c r="BC107" s="273"/>
      <c r="BD107" s="274"/>
      <c r="BE107" s="275" t="str">
        <f>IF(OR(AO107=0,BB107=0),"",ROUND((BB107-AO107)/AO107,3))</f>
        <v/>
      </c>
      <c r="BF107" s="276"/>
      <c r="BH107" s="141"/>
      <c r="BI107" s="142"/>
      <c r="BJ107" s="143"/>
      <c r="BK107" s="141"/>
      <c r="BL107" s="142"/>
      <c r="BM107" s="143"/>
      <c r="BN107" s="272">
        <f>SUM(BH107:BM107)</f>
        <v>0</v>
      </c>
      <c r="BO107" s="273"/>
      <c r="BP107" s="273"/>
      <c r="BQ107" s="274"/>
      <c r="BR107" s="275" t="str">
        <f>IF(OR(BB107=0,BN107=0),"",ROUND((BN107-BB107)/BB107,3))</f>
        <v/>
      </c>
      <c r="BS107" s="289"/>
      <c r="BT107" s="276"/>
      <c r="BV107" s="141"/>
      <c r="BW107" s="142"/>
      <c r="BX107" s="143"/>
      <c r="BY107" s="141"/>
      <c r="BZ107" s="142"/>
      <c r="CA107" s="143"/>
      <c r="CB107" s="272">
        <f>SUM(BV107:CA107)</f>
        <v>0</v>
      </c>
      <c r="CC107" s="273"/>
      <c r="CD107" s="273"/>
      <c r="CE107" s="274"/>
      <c r="CF107" s="275" t="str">
        <f>IF(OR(BN107=0,CB107=0),"",ROUND((CB107-BN107)/BN107,3))</f>
        <v/>
      </c>
      <c r="CG107" s="289"/>
      <c r="CH107" s="276"/>
      <c r="CJ107" s="141"/>
      <c r="CK107" s="142"/>
      <c r="CL107" s="143"/>
      <c r="CM107" s="141"/>
      <c r="CN107" s="142"/>
      <c r="CO107" s="143"/>
      <c r="CP107" s="272">
        <f>SUM(CJ107:CO107)</f>
        <v>0</v>
      </c>
      <c r="CQ107" s="273"/>
      <c r="CR107" s="273"/>
      <c r="CS107" s="274"/>
      <c r="CT107" s="275" t="str">
        <f>IF(OR(CB107=0,CP107=0),"",ROUND((CP107-CB107)/CB107,3))</f>
        <v/>
      </c>
      <c r="CU107" s="289"/>
      <c r="CV107" s="276"/>
      <c r="CX107" s="141"/>
      <c r="CY107" s="142"/>
      <c r="CZ107" s="143"/>
      <c r="DA107" s="141"/>
      <c r="DB107" s="142"/>
      <c r="DC107" s="143"/>
      <c r="DD107" s="272">
        <f>SUM(CX107:DC107)</f>
        <v>0</v>
      </c>
      <c r="DE107" s="273"/>
      <c r="DF107" s="273"/>
      <c r="DG107" s="274"/>
      <c r="DH107" s="275" t="str">
        <f>IF(OR(CP107=0,DD107=0),"",ROUND((DD107-CP107)/CP107,3))</f>
        <v/>
      </c>
      <c r="DI107" s="289"/>
      <c r="DJ107" s="276"/>
      <c r="DL107" s="35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  <c r="EB107" s="36"/>
      <c r="EC107" s="37"/>
    </row>
    <row r="108" spans="3:133" ht="14.25" thickBot="1">
      <c r="D108" t="s">
        <v>26</v>
      </c>
      <c r="I108" s="50">
        <v>30</v>
      </c>
      <c r="J108" s="52"/>
      <c r="K108" t="s">
        <v>27</v>
      </c>
      <c r="AI108" s="290" t="s">
        <v>171</v>
      </c>
      <c r="AJ108" s="291"/>
      <c r="AK108" s="291"/>
      <c r="AL108" s="291"/>
      <c r="AM108" s="291"/>
      <c r="AN108" s="291"/>
      <c r="AO108" s="291"/>
      <c r="AP108" s="291"/>
      <c r="AQ108" s="291"/>
      <c r="AR108" s="291"/>
      <c r="AS108" s="292"/>
      <c r="AV108" s="290" t="s">
        <v>171</v>
      </c>
      <c r="AW108" s="291"/>
      <c r="AX108" s="291"/>
      <c r="AY108" s="291"/>
      <c r="AZ108" s="291"/>
      <c r="BA108" s="291"/>
      <c r="BB108" s="291"/>
      <c r="BC108" s="291"/>
      <c r="BD108" s="291"/>
      <c r="BE108" s="291"/>
      <c r="BF108" s="292"/>
      <c r="BH108" s="290" t="s">
        <v>171</v>
      </c>
      <c r="BI108" s="291"/>
      <c r="BJ108" s="291"/>
      <c r="BK108" s="291"/>
      <c r="BL108" s="291"/>
      <c r="BM108" s="291"/>
      <c r="BN108" s="291"/>
      <c r="BO108" s="291"/>
      <c r="BP108" s="291"/>
      <c r="BQ108" s="291"/>
      <c r="BR108" s="291"/>
      <c r="BS108" s="291"/>
      <c r="BT108" s="292"/>
      <c r="BV108" s="290" t="s">
        <v>171</v>
      </c>
      <c r="BW108" s="291"/>
      <c r="BX108" s="291"/>
      <c r="BY108" s="291"/>
      <c r="BZ108" s="291"/>
      <c r="CA108" s="291"/>
      <c r="CB108" s="291"/>
      <c r="CC108" s="291"/>
      <c r="CD108" s="291"/>
      <c r="CE108" s="291"/>
      <c r="CF108" s="291"/>
      <c r="CG108" s="291"/>
      <c r="CH108" s="292"/>
      <c r="CJ108" s="290" t="s">
        <v>171</v>
      </c>
      <c r="CK108" s="291"/>
      <c r="CL108" s="291"/>
      <c r="CM108" s="291"/>
      <c r="CN108" s="291"/>
      <c r="CO108" s="291"/>
      <c r="CP108" s="291"/>
      <c r="CQ108" s="291"/>
      <c r="CR108" s="291"/>
      <c r="CS108" s="291"/>
      <c r="CT108" s="291"/>
      <c r="CU108" s="291"/>
      <c r="CV108" s="292"/>
      <c r="CX108" s="290" t="s">
        <v>171</v>
      </c>
      <c r="CY108" s="291"/>
      <c r="CZ108" s="291"/>
      <c r="DA108" s="291"/>
      <c r="DB108" s="291"/>
      <c r="DC108" s="291"/>
      <c r="DD108" s="291"/>
      <c r="DE108" s="291"/>
      <c r="DF108" s="291"/>
      <c r="DG108" s="291"/>
      <c r="DH108" s="291"/>
      <c r="DI108" s="291"/>
      <c r="DJ108" s="292"/>
      <c r="DL108" s="35"/>
      <c r="DM108" s="36"/>
      <c r="DN108" s="36"/>
      <c r="DO108" s="36"/>
      <c r="DP108" s="36"/>
      <c r="DQ108" s="36"/>
      <c r="DR108" s="36"/>
      <c r="DS108" s="36"/>
      <c r="DT108" s="36"/>
      <c r="DU108" s="36"/>
      <c r="DV108" s="36"/>
      <c r="DW108" s="36"/>
      <c r="DX108" s="36"/>
      <c r="DY108" s="36"/>
      <c r="DZ108" s="36"/>
      <c r="EA108" s="36"/>
      <c r="EB108" s="36"/>
      <c r="EC108" s="37"/>
    </row>
    <row r="109" spans="3:133" ht="14.25" thickBot="1">
      <c r="C109" s="2">
        <v>5</v>
      </c>
      <c r="D109" s="246" t="s">
        <v>178</v>
      </c>
      <c r="E109" s="247"/>
      <c r="F109" s="247"/>
      <c r="G109" s="247"/>
      <c r="H109" s="247"/>
      <c r="I109" s="247"/>
      <c r="J109" s="247"/>
      <c r="K109" s="248"/>
      <c r="M109" s="17" t="s">
        <v>92</v>
      </c>
      <c r="N109" s="19" t="s">
        <v>93</v>
      </c>
      <c r="O109" s="19" t="s">
        <v>94</v>
      </c>
      <c r="Q109" s="281">
        <f>+$DR67</f>
        <v>2381</v>
      </c>
      <c r="R109" s="282"/>
      <c r="S109" s="283"/>
      <c r="T109" s="141"/>
      <c r="U109" s="142"/>
      <c r="V109" s="142"/>
      <c r="W109" s="143"/>
      <c r="X109" s="272">
        <f>SUM(Q109:V109)</f>
        <v>2381</v>
      </c>
      <c r="Y109" s="273"/>
      <c r="Z109" s="274"/>
      <c r="AB109" s="284">
        <f>+$DJ67</f>
        <v>2429</v>
      </c>
      <c r="AC109" s="285"/>
      <c r="AD109" s="286"/>
      <c r="AE109" s="287">
        <f>IF(OR(AB109="",89=0),"",ROUND((X109-AB109)/AB109,3))</f>
        <v>-0.02</v>
      </c>
      <c r="AF109" s="288"/>
      <c r="AI109" s="315">
        <f>+$DN67</f>
        <v>2616</v>
      </c>
      <c r="AJ109" s="316"/>
      <c r="AK109" s="317"/>
      <c r="AL109" s="141"/>
      <c r="AM109" s="142"/>
      <c r="AN109" s="143"/>
      <c r="AO109" s="272">
        <f>SUM(AI109:AN109)</f>
        <v>2616</v>
      </c>
      <c r="AP109" s="273"/>
      <c r="AQ109" s="274"/>
      <c r="AR109" s="275">
        <f>IF(OR(X109=0,AO109=0),"",ROUND((AO109-X109)/X109,3))</f>
        <v>9.9000000000000005E-2</v>
      </c>
      <c r="AS109" s="276"/>
      <c r="AV109" s="141"/>
      <c r="AW109" s="142"/>
      <c r="AX109" s="143"/>
      <c r="AY109" s="141"/>
      <c r="AZ109" s="142"/>
      <c r="BA109" s="143"/>
      <c r="BB109" s="272">
        <f>SUM(AV109:BA109)</f>
        <v>0</v>
      </c>
      <c r="BC109" s="273"/>
      <c r="BD109" s="274"/>
      <c r="BE109" s="275" t="str">
        <f>IF(OR(AO109=0,BB109=0),"",ROUND((BB109-AO109)/AO109,3))</f>
        <v/>
      </c>
      <c r="BF109" s="276"/>
      <c r="BH109" s="141"/>
      <c r="BI109" s="142"/>
      <c r="BJ109" s="143"/>
      <c r="BK109" s="141"/>
      <c r="BL109" s="142"/>
      <c r="BM109" s="143"/>
      <c r="BN109" s="272">
        <f>SUM(BH109:BM109)</f>
        <v>0</v>
      </c>
      <c r="BO109" s="273"/>
      <c r="BP109" s="273"/>
      <c r="BQ109" s="274"/>
      <c r="BR109" s="275" t="str">
        <f>IF(OR(BB109=0,BN109=0),"",ROUND((BN109-BB109)/BB109,3))</f>
        <v/>
      </c>
      <c r="BS109" s="289"/>
      <c r="BT109" s="276"/>
      <c r="BV109" s="141"/>
      <c r="BW109" s="142"/>
      <c r="BX109" s="143"/>
      <c r="BY109" s="141"/>
      <c r="BZ109" s="142"/>
      <c r="CA109" s="143"/>
      <c r="CB109" s="272">
        <f>SUM(BV109:CA109)</f>
        <v>0</v>
      </c>
      <c r="CC109" s="273"/>
      <c r="CD109" s="273"/>
      <c r="CE109" s="274"/>
      <c r="CF109" s="275" t="str">
        <f>IF(OR(BN109=0,CB109=0),"",ROUND((CB109-BN109)/BN109,3))</f>
        <v/>
      </c>
      <c r="CG109" s="289"/>
      <c r="CH109" s="276"/>
      <c r="CJ109" s="141"/>
      <c r="CK109" s="142"/>
      <c r="CL109" s="143"/>
      <c r="CM109" s="141"/>
      <c r="CN109" s="142"/>
      <c r="CO109" s="143"/>
      <c r="CP109" s="272">
        <f>SUM(CJ109:CO109)</f>
        <v>0</v>
      </c>
      <c r="CQ109" s="273"/>
      <c r="CR109" s="273"/>
      <c r="CS109" s="274"/>
      <c r="CT109" s="275" t="str">
        <f>IF(OR(CB109=0,CP109=0),"",ROUND((CP109-CB109)/CB109,3))</f>
        <v/>
      </c>
      <c r="CU109" s="289"/>
      <c r="CV109" s="276"/>
      <c r="CX109" s="141"/>
      <c r="CY109" s="142"/>
      <c r="CZ109" s="143"/>
      <c r="DA109" s="141"/>
      <c r="DB109" s="142"/>
      <c r="DC109" s="143"/>
      <c r="DD109" s="272">
        <f>SUM(CX109:DC109)</f>
        <v>0</v>
      </c>
      <c r="DE109" s="273"/>
      <c r="DF109" s="273"/>
      <c r="DG109" s="274"/>
      <c r="DH109" s="275" t="str">
        <f>IF(OR(CP109=0,DD109=0),"",ROUND((DD109-CP109)/CP109,3))</f>
        <v/>
      </c>
      <c r="DI109" s="289"/>
      <c r="DJ109" s="276"/>
      <c r="DL109" s="35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7"/>
    </row>
    <row r="110" spans="3:133" ht="14.25" thickBot="1">
      <c r="D110" t="s">
        <v>26</v>
      </c>
      <c r="I110" s="50">
        <v>30</v>
      </c>
      <c r="J110" s="52"/>
      <c r="K110" t="s">
        <v>27</v>
      </c>
      <c r="AI110" s="290" t="s">
        <v>171</v>
      </c>
      <c r="AJ110" s="291"/>
      <c r="AK110" s="291"/>
      <c r="AL110" s="291"/>
      <c r="AM110" s="291"/>
      <c r="AN110" s="291"/>
      <c r="AO110" s="291"/>
      <c r="AP110" s="291"/>
      <c r="AQ110" s="291"/>
      <c r="AR110" s="291"/>
      <c r="AS110" s="292"/>
      <c r="AV110" s="290" t="s">
        <v>171</v>
      </c>
      <c r="AW110" s="291"/>
      <c r="AX110" s="291"/>
      <c r="AY110" s="291"/>
      <c r="AZ110" s="291"/>
      <c r="BA110" s="291"/>
      <c r="BB110" s="291"/>
      <c r="BC110" s="291"/>
      <c r="BD110" s="291"/>
      <c r="BE110" s="291"/>
      <c r="BF110" s="292"/>
      <c r="BH110" s="290" t="s">
        <v>171</v>
      </c>
      <c r="BI110" s="291"/>
      <c r="BJ110" s="291"/>
      <c r="BK110" s="291"/>
      <c r="BL110" s="291"/>
      <c r="BM110" s="291"/>
      <c r="BN110" s="291"/>
      <c r="BO110" s="291"/>
      <c r="BP110" s="291"/>
      <c r="BQ110" s="291"/>
      <c r="BR110" s="291"/>
      <c r="BS110" s="291"/>
      <c r="BT110" s="292"/>
      <c r="BV110" s="290" t="s">
        <v>171</v>
      </c>
      <c r="BW110" s="291"/>
      <c r="BX110" s="291"/>
      <c r="BY110" s="291"/>
      <c r="BZ110" s="291"/>
      <c r="CA110" s="291"/>
      <c r="CB110" s="291"/>
      <c r="CC110" s="291"/>
      <c r="CD110" s="291"/>
      <c r="CE110" s="291"/>
      <c r="CF110" s="291"/>
      <c r="CG110" s="291"/>
      <c r="CH110" s="292"/>
      <c r="CJ110" s="290" t="s">
        <v>171</v>
      </c>
      <c r="CK110" s="291"/>
      <c r="CL110" s="291"/>
      <c r="CM110" s="291"/>
      <c r="CN110" s="291"/>
      <c r="CO110" s="291"/>
      <c r="CP110" s="291"/>
      <c r="CQ110" s="291"/>
      <c r="CR110" s="291"/>
      <c r="CS110" s="291"/>
      <c r="CT110" s="291"/>
      <c r="CU110" s="291"/>
      <c r="CV110" s="292"/>
      <c r="CX110" s="290" t="s">
        <v>171</v>
      </c>
      <c r="CY110" s="291"/>
      <c r="CZ110" s="291"/>
      <c r="DA110" s="291"/>
      <c r="DB110" s="291"/>
      <c r="DC110" s="291"/>
      <c r="DD110" s="291"/>
      <c r="DE110" s="291"/>
      <c r="DF110" s="291"/>
      <c r="DG110" s="291"/>
      <c r="DH110" s="291"/>
      <c r="DI110" s="291"/>
      <c r="DJ110" s="292"/>
      <c r="DL110" s="35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7"/>
    </row>
    <row r="111" spans="3:133" ht="14.25" thickBot="1">
      <c r="C111" s="2">
        <v>6</v>
      </c>
      <c r="D111" s="246" t="s">
        <v>179</v>
      </c>
      <c r="E111" s="247"/>
      <c r="F111" s="247"/>
      <c r="G111" s="247"/>
      <c r="H111" s="247"/>
      <c r="I111" s="247"/>
      <c r="J111" s="247"/>
      <c r="K111" s="248"/>
      <c r="M111" s="17" t="s">
        <v>92</v>
      </c>
      <c r="N111" s="19"/>
      <c r="O111" s="19" t="s">
        <v>94</v>
      </c>
      <c r="Q111" s="293">
        <f>+$DR74</f>
        <v>24295.919999999998</v>
      </c>
      <c r="R111" s="294"/>
      <c r="S111" s="295"/>
      <c r="T111" s="237"/>
      <c r="U111" s="238"/>
      <c r="V111" s="238"/>
      <c r="W111" s="239"/>
      <c r="X111" s="296">
        <f>SUM(Q111:V111)</f>
        <v>24295.919999999998</v>
      </c>
      <c r="Y111" s="297"/>
      <c r="Z111" s="298"/>
      <c r="AA111" s="39"/>
      <c r="AB111" s="299">
        <f>+$DJ74</f>
        <v>24659.9</v>
      </c>
      <c r="AC111" s="300"/>
      <c r="AD111" s="301"/>
      <c r="AE111" s="287">
        <f>IF(OR(AB111="",89=0),"",ROUND((X111-AB111)/AB111,3))</f>
        <v>-1.4999999999999999E-2</v>
      </c>
      <c r="AF111" s="288"/>
      <c r="AI111" s="318">
        <f>+$DN74</f>
        <v>26693.88</v>
      </c>
      <c r="AJ111" s="319"/>
      <c r="AK111" s="320"/>
      <c r="AL111" s="237"/>
      <c r="AM111" s="238"/>
      <c r="AN111" s="239"/>
      <c r="AO111" s="296">
        <f>+AI111+AL111</f>
        <v>26693.88</v>
      </c>
      <c r="AP111" s="297"/>
      <c r="AQ111" s="298"/>
      <c r="AR111" s="275">
        <f>IF(OR(X111=0,AO111=0),"",ROUND((AO111-X111)/X111,3))</f>
        <v>9.9000000000000005E-2</v>
      </c>
      <c r="AS111" s="276"/>
      <c r="AV111" s="141"/>
      <c r="AW111" s="142"/>
      <c r="AX111" s="143"/>
      <c r="AY111" s="141"/>
      <c r="AZ111" s="142"/>
      <c r="BA111" s="143"/>
      <c r="BB111" s="321">
        <f>SUM(AV111:BA111)</f>
        <v>0</v>
      </c>
      <c r="BC111" s="322"/>
      <c r="BD111" s="323"/>
      <c r="BE111" s="275" t="str">
        <f>IF(OR(AO111=0,BB111=0),"",ROUND((BB111-AO111)/AO111,3))</f>
        <v/>
      </c>
      <c r="BF111" s="276"/>
      <c r="BH111" s="141"/>
      <c r="BI111" s="142"/>
      <c r="BJ111" s="143"/>
      <c r="BK111" s="141"/>
      <c r="BL111" s="142"/>
      <c r="BM111" s="143"/>
      <c r="BN111" s="321">
        <f>SUM(BH111:BM111)</f>
        <v>0</v>
      </c>
      <c r="BO111" s="322"/>
      <c r="BP111" s="322"/>
      <c r="BQ111" s="323"/>
      <c r="BR111" s="275" t="str">
        <f>IF(OR(BB111=0,BN111=0),"",ROUND((BN111-BB111)/BB111,3))</f>
        <v/>
      </c>
      <c r="BS111" s="289"/>
      <c r="BT111" s="276"/>
      <c r="BV111" s="141"/>
      <c r="BW111" s="142"/>
      <c r="BX111" s="143"/>
      <c r="BY111" s="141"/>
      <c r="BZ111" s="142"/>
      <c r="CA111" s="143"/>
      <c r="CB111" s="321">
        <f>SUM(BV111:CA111)</f>
        <v>0</v>
      </c>
      <c r="CC111" s="322"/>
      <c r="CD111" s="322"/>
      <c r="CE111" s="323"/>
      <c r="CF111" s="275" t="str">
        <f>IF(OR(BN111=0,CB111=0),"",ROUND((CB111-BN111)/BN111,3))</f>
        <v/>
      </c>
      <c r="CG111" s="289"/>
      <c r="CH111" s="276"/>
      <c r="CJ111" s="141"/>
      <c r="CK111" s="142"/>
      <c r="CL111" s="143"/>
      <c r="CM111" s="141"/>
      <c r="CN111" s="142"/>
      <c r="CO111" s="143"/>
      <c r="CP111" s="321">
        <f>SUM(CJ111:CO111)</f>
        <v>0</v>
      </c>
      <c r="CQ111" s="322"/>
      <c r="CR111" s="322"/>
      <c r="CS111" s="323"/>
      <c r="CT111" s="275" t="str">
        <f>IF(OR(CB111=0,CP111=0),"",ROUND((CP111-CB111)/CB111,3))</f>
        <v/>
      </c>
      <c r="CU111" s="289"/>
      <c r="CV111" s="276"/>
      <c r="CX111" s="141"/>
      <c r="CY111" s="142"/>
      <c r="CZ111" s="143"/>
      <c r="DA111" s="141"/>
      <c r="DB111" s="142"/>
      <c r="DC111" s="143"/>
      <c r="DD111" s="321">
        <f>SUM(CX111:DC111)</f>
        <v>0</v>
      </c>
      <c r="DE111" s="322"/>
      <c r="DF111" s="322"/>
      <c r="DG111" s="323"/>
      <c r="DH111" s="275" t="str">
        <f>IF(OR(CP111=0,DD111=0),"",ROUND((DD111-CP111)/CP111,3))</f>
        <v/>
      </c>
      <c r="DI111" s="289"/>
      <c r="DJ111" s="276"/>
      <c r="DL111" s="35"/>
      <c r="DM111" s="36"/>
      <c r="DN111" s="36"/>
      <c r="DO111" s="36"/>
      <c r="DP111" s="36"/>
      <c r="DQ111" s="36"/>
      <c r="DR111" s="36"/>
      <c r="DS111" s="36"/>
      <c r="DT111" s="36"/>
      <c r="DU111" s="36"/>
      <c r="DV111" s="36"/>
      <c r="DW111" s="36"/>
      <c r="DX111" s="36"/>
      <c r="DY111" s="36"/>
      <c r="DZ111" s="36"/>
      <c r="EA111" s="36"/>
      <c r="EB111" s="36"/>
      <c r="EC111" s="37"/>
    </row>
    <row r="112" spans="3:133" ht="14.25" thickBot="1">
      <c r="AI112" s="290" t="s">
        <v>171</v>
      </c>
      <c r="AJ112" s="291"/>
      <c r="AK112" s="291"/>
      <c r="AL112" s="291"/>
      <c r="AM112" s="291"/>
      <c r="AN112" s="291"/>
      <c r="AO112" s="291"/>
      <c r="AP112" s="291"/>
      <c r="AQ112" s="291"/>
      <c r="AR112" s="291"/>
      <c r="AS112" s="292"/>
      <c r="AV112" s="290" t="s">
        <v>171</v>
      </c>
      <c r="AW112" s="291"/>
      <c r="AX112" s="291"/>
      <c r="AY112" s="291"/>
      <c r="AZ112" s="291"/>
      <c r="BA112" s="291"/>
      <c r="BB112" s="291"/>
      <c r="BC112" s="291"/>
      <c r="BD112" s="291"/>
      <c r="BE112" s="291"/>
      <c r="BF112" s="292"/>
      <c r="BH112" s="290" t="s">
        <v>171</v>
      </c>
      <c r="BI112" s="291"/>
      <c r="BJ112" s="291"/>
      <c r="BK112" s="291"/>
      <c r="BL112" s="291"/>
      <c r="BM112" s="291"/>
      <c r="BN112" s="291"/>
      <c r="BO112" s="291"/>
      <c r="BP112" s="291"/>
      <c r="BQ112" s="291"/>
      <c r="BR112" s="291"/>
      <c r="BS112" s="291"/>
      <c r="BT112" s="292"/>
      <c r="BV112" s="290" t="s">
        <v>171</v>
      </c>
      <c r="BW112" s="291"/>
      <c r="BX112" s="291"/>
      <c r="BY112" s="291"/>
      <c r="BZ112" s="291"/>
      <c r="CA112" s="291"/>
      <c r="CB112" s="291"/>
      <c r="CC112" s="291"/>
      <c r="CD112" s="291"/>
      <c r="CE112" s="291"/>
      <c r="CF112" s="291"/>
      <c r="CG112" s="291"/>
      <c r="CH112" s="292"/>
      <c r="CJ112" s="290" t="s">
        <v>171</v>
      </c>
      <c r="CK112" s="291"/>
      <c r="CL112" s="291"/>
      <c r="CM112" s="291"/>
      <c r="CN112" s="291"/>
      <c r="CO112" s="291"/>
      <c r="CP112" s="291"/>
      <c r="CQ112" s="291"/>
      <c r="CR112" s="291"/>
      <c r="CS112" s="291"/>
      <c r="CT112" s="291"/>
      <c r="CU112" s="291"/>
      <c r="CV112" s="292"/>
      <c r="CX112" s="290" t="s">
        <v>171</v>
      </c>
      <c r="CY112" s="291"/>
      <c r="CZ112" s="291"/>
      <c r="DA112" s="291"/>
      <c r="DB112" s="291"/>
      <c r="DC112" s="291"/>
      <c r="DD112" s="291"/>
      <c r="DE112" s="291"/>
      <c r="DF112" s="291"/>
      <c r="DG112" s="291"/>
      <c r="DH112" s="291"/>
      <c r="DI112" s="291"/>
      <c r="DJ112" s="292"/>
      <c r="DL112" s="41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3"/>
    </row>
  </sheetData>
  <mergeCells count="2269">
    <mergeCell ref="DD109:DG109"/>
    <mergeCell ref="DH109:DJ109"/>
    <mergeCell ref="BV109:BX109"/>
    <mergeCell ref="BY109:CA109"/>
    <mergeCell ref="CB109:CE109"/>
    <mergeCell ref="CF109:CH109"/>
    <mergeCell ref="CJ109:CL109"/>
    <mergeCell ref="CM109:CO109"/>
    <mergeCell ref="BB109:BD109"/>
    <mergeCell ref="BE109:BF109"/>
    <mergeCell ref="BH109:BJ109"/>
    <mergeCell ref="BK109:BM109"/>
    <mergeCell ref="DA111:DC111"/>
    <mergeCell ref="DD111:DG111"/>
    <mergeCell ref="DH111:DJ111"/>
    <mergeCell ref="AI112:AS112"/>
    <mergeCell ref="AV112:BF112"/>
    <mergeCell ref="BH112:BT112"/>
    <mergeCell ref="BV112:CH112"/>
    <mergeCell ref="CJ112:CV112"/>
    <mergeCell ref="CX112:DJ112"/>
    <mergeCell ref="CF111:CH111"/>
    <mergeCell ref="CJ111:CL111"/>
    <mergeCell ref="CM111:CO111"/>
    <mergeCell ref="CP111:CS111"/>
    <mergeCell ref="CT111:CV111"/>
    <mergeCell ref="CX111:CZ111"/>
    <mergeCell ref="BK111:BM111"/>
    <mergeCell ref="BN111:BQ111"/>
    <mergeCell ref="BR111:BT111"/>
    <mergeCell ref="BV111:BX111"/>
    <mergeCell ref="BY111:CA111"/>
    <mergeCell ref="CB111:CE111"/>
    <mergeCell ref="AR111:AS111"/>
    <mergeCell ref="AV111:AX111"/>
    <mergeCell ref="AY111:BA111"/>
    <mergeCell ref="BB111:BD111"/>
    <mergeCell ref="BE111:BF111"/>
    <mergeCell ref="BH111:BJ111"/>
    <mergeCell ref="BH108:BT108"/>
    <mergeCell ref="BV108:CH108"/>
    <mergeCell ref="CJ108:CV108"/>
    <mergeCell ref="CX108:DJ108"/>
    <mergeCell ref="CF107:CH107"/>
    <mergeCell ref="CJ107:CL107"/>
    <mergeCell ref="CM107:CO107"/>
    <mergeCell ref="CP107:CS107"/>
    <mergeCell ref="CT107:CV107"/>
    <mergeCell ref="CX107:CZ107"/>
    <mergeCell ref="BK107:BM107"/>
    <mergeCell ref="BN107:BQ107"/>
    <mergeCell ref="CX110:DJ110"/>
    <mergeCell ref="D111:K111"/>
    <mergeCell ref="Q111:S111"/>
    <mergeCell ref="T111:W111"/>
    <mergeCell ref="X111:Z111"/>
    <mergeCell ref="AB111:AD111"/>
    <mergeCell ref="AE111:AF111"/>
    <mergeCell ref="AI111:AK111"/>
    <mergeCell ref="AL111:AN111"/>
    <mergeCell ref="AO111:AQ111"/>
    <mergeCell ref="I110:J110"/>
    <mergeCell ref="AI110:AS110"/>
    <mergeCell ref="AV110:BF110"/>
    <mergeCell ref="BH110:BT110"/>
    <mergeCell ref="BV110:CH110"/>
    <mergeCell ref="CJ110:CV110"/>
    <mergeCell ref="CP109:CS109"/>
    <mergeCell ref="CT109:CV109"/>
    <mergeCell ref="CX109:CZ109"/>
    <mergeCell ref="DA109:DC109"/>
    <mergeCell ref="D107:K107"/>
    <mergeCell ref="Q107:S107"/>
    <mergeCell ref="T107:W107"/>
    <mergeCell ref="X107:Z107"/>
    <mergeCell ref="AB107:AD107"/>
    <mergeCell ref="AE107:AF107"/>
    <mergeCell ref="AI107:AK107"/>
    <mergeCell ref="AL107:AN107"/>
    <mergeCell ref="AO107:AQ107"/>
    <mergeCell ref="I106:J106"/>
    <mergeCell ref="AI106:AS106"/>
    <mergeCell ref="AV106:BF106"/>
    <mergeCell ref="BH106:BT106"/>
    <mergeCell ref="BV106:CH106"/>
    <mergeCell ref="CJ106:CV106"/>
    <mergeCell ref="BN109:BQ109"/>
    <mergeCell ref="BR109:BT109"/>
    <mergeCell ref="AI109:AK109"/>
    <mergeCell ref="AL109:AN109"/>
    <mergeCell ref="AO109:AQ109"/>
    <mergeCell ref="AR109:AS109"/>
    <mergeCell ref="AV109:AX109"/>
    <mergeCell ref="AY109:BA109"/>
    <mergeCell ref="D109:K109"/>
    <mergeCell ref="Q109:S109"/>
    <mergeCell ref="T109:W109"/>
    <mergeCell ref="X109:Z109"/>
    <mergeCell ref="AB109:AD109"/>
    <mergeCell ref="AE109:AF109"/>
    <mergeCell ref="I108:J108"/>
    <mergeCell ref="AI108:AS108"/>
    <mergeCell ref="AV108:BF108"/>
    <mergeCell ref="BB105:BD105"/>
    <mergeCell ref="BE105:BF105"/>
    <mergeCell ref="BH105:BJ105"/>
    <mergeCell ref="BK105:BM105"/>
    <mergeCell ref="BN105:BQ105"/>
    <mergeCell ref="BR105:BT105"/>
    <mergeCell ref="BR107:BT107"/>
    <mergeCell ref="BV107:BX107"/>
    <mergeCell ref="BY107:CA107"/>
    <mergeCell ref="CB107:CE107"/>
    <mergeCell ref="AR107:AS107"/>
    <mergeCell ref="AV107:AX107"/>
    <mergeCell ref="AY107:BA107"/>
    <mergeCell ref="BB107:BD107"/>
    <mergeCell ref="BE107:BF107"/>
    <mergeCell ref="BH107:BJ107"/>
    <mergeCell ref="CX106:DJ106"/>
    <mergeCell ref="DA107:DC107"/>
    <mergeCell ref="DD107:DG107"/>
    <mergeCell ref="DH107:DJ107"/>
    <mergeCell ref="DA103:DC103"/>
    <mergeCell ref="DD103:DG103"/>
    <mergeCell ref="BR103:BT103"/>
    <mergeCell ref="BV103:BX103"/>
    <mergeCell ref="BY103:CA103"/>
    <mergeCell ref="CB103:CE103"/>
    <mergeCell ref="CF103:CH103"/>
    <mergeCell ref="CJ103:CL103"/>
    <mergeCell ref="CP105:CS105"/>
    <mergeCell ref="CT105:CV105"/>
    <mergeCell ref="CX105:CZ105"/>
    <mergeCell ref="DA105:DC105"/>
    <mergeCell ref="DD105:DG105"/>
    <mergeCell ref="DH105:DJ105"/>
    <mergeCell ref="BV105:BX105"/>
    <mergeCell ref="BY105:CA105"/>
    <mergeCell ref="CB105:CE105"/>
    <mergeCell ref="CF105:CH105"/>
    <mergeCell ref="CJ105:CL105"/>
    <mergeCell ref="CM105:CO105"/>
    <mergeCell ref="AO103:AQ103"/>
    <mergeCell ref="AR103:AS103"/>
    <mergeCell ref="AV103:AX103"/>
    <mergeCell ref="CT101:CV101"/>
    <mergeCell ref="CX101:CZ101"/>
    <mergeCell ref="DA101:DC101"/>
    <mergeCell ref="DD101:DG101"/>
    <mergeCell ref="DH101:DJ101"/>
    <mergeCell ref="AI105:AK105"/>
    <mergeCell ref="AL105:AN105"/>
    <mergeCell ref="AO105:AQ105"/>
    <mergeCell ref="AR105:AS105"/>
    <mergeCell ref="AV105:AX105"/>
    <mergeCell ref="AY105:BA105"/>
    <mergeCell ref="D105:K105"/>
    <mergeCell ref="Q105:S105"/>
    <mergeCell ref="T105:W105"/>
    <mergeCell ref="X105:Z105"/>
    <mergeCell ref="AB105:AD105"/>
    <mergeCell ref="AE105:AF105"/>
    <mergeCell ref="DH103:DJ103"/>
    <mergeCell ref="I104:J104"/>
    <mergeCell ref="AI104:AS104"/>
    <mergeCell ref="AV104:BF104"/>
    <mergeCell ref="BH104:BT104"/>
    <mergeCell ref="BV104:CH104"/>
    <mergeCell ref="CJ104:CV104"/>
    <mergeCell ref="CX104:DJ104"/>
    <mergeCell ref="CM103:CO103"/>
    <mergeCell ref="CP103:CS103"/>
    <mergeCell ref="CT103:CV103"/>
    <mergeCell ref="CX103:CZ103"/>
    <mergeCell ref="D103:K103"/>
    <mergeCell ref="Q103:S103"/>
    <mergeCell ref="T103:W103"/>
    <mergeCell ref="X103:Z103"/>
    <mergeCell ref="AB103:AD103"/>
    <mergeCell ref="BY101:CA101"/>
    <mergeCell ref="CB101:CE101"/>
    <mergeCell ref="CF101:CH101"/>
    <mergeCell ref="CJ101:CL101"/>
    <mergeCell ref="CM101:CO101"/>
    <mergeCell ref="CP101:CS101"/>
    <mergeCell ref="BE101:BF101"/>
    <mergeCell ref="BH101:BJ101"/>
    <mergeCell ref="BK101:BM101"/>
    <mergeCell ref="BN101:BQ101"/>
    <mergeCell ref="BR101:BT101"/>
    <mergeCell ref="BV101:BX101"/>
    <mergeCell ref="AL101:AN101"/>
    <mergeCell ref="AO101:AQ101"/>
    <mergeCell ref="AR101:AS101"/>
    <mergeCell ref="AV101:AX101"/>
    <mergeCell ref="AY101:BA101"/>
    <mergeCell ref="BB101:BD101"/>
    <mergeCell ref="AY103:BA103"/>
    <mergeCell ref="BB103:BD103"/>
    <mergeCell ref="BE103:BF103"/>
    <mergeCell ref="BH103:BJ103"/>
    <mergeCell ref="BK103:BM103"/>
    <mergeCell ref="BN103:BQ103"/>
    <mergeCell ref="AE103:AF103"/>
    <mergeCell ref="AI103:AK103"/>
    <mergeCell ref="AL103:AN103"/>
    <mergeCell ref="CT100:CV100"/>
    <mergeCell ref="DD100:DG100"/>
    <mergeCell ref="DH100:DJ100"/>
    <mergeCell ref="C101:J101"/>
    <mergeCell ref="Q101:S101"/>
    <mergeCell ref="T101:W101"/>
    <mergeCell ref="X101:Z101"/>
    <mergeCell ref="AB101:AD101"/>
    <mergeCell ref="AE101:AF101"/>
    <mergeCell ref="AI101:AK101"/>
    <mergeCell ref="BE100:BF100"/>
    <mergeCell ref="BN100:BQ100"/>
    <mergeCell ref="BR100:BT100"/>
    <mergeCell ref="CB100:CE100"/>
    <mergeCell ref="CF100:CH100"/>
    <mergeCell ref="CP100:CS100"/>
    <mergeCell ref="X100:Z100"/>
    <mergeCell ref="AB100:AD100"/>
    <mergeCell ref="AE100:AF100"/>
    <mergeCell ref="AO100:AQ100"/>
    <mergeCell ref="AR100:AS100"/>
    <mergeCell ref="BB100:BD100"/>
    <mergeCell ref="AI98:AS98"/>
    <mergeCell ref="AV98:BF98"/>
    <mergeCell ref="BH98:BT98"/>
    <mergeCell ref="BV98:CH98"/>
    <mergeCell ref="CJ98:CV98"/>
    <mergeCell ref="CX98:DJ98"/>
    <mergeCell ref="CP97:CS97"/>
    <mergeCell ref="CT97:CV97"/>
    <mergeCell ref="CX97:CZ97"/>
    <mergeCell ref="DA97:DC97"/>
    <mergeCell ref="DD97:DG97"/>
    <mergeCell ref="DH97:DJ97"/>
    <mergeCell ref="BV97:BX97"/>
    <mergeCell ref="BY97:CA97"/>
    <mergeCell ref="CB97:CE97"/>
    <mergeCell ref="CF97:CH97"/>
    <mergeCell ref="CJ97:CL97"/>
    <mergeCell ref="CM97:CO97"/>
    <mergeCell ref="BB97:BD97"/>
    <mergeCell ref="BE97:BF97"/>
    <mergeCell ref="BH97:BJ97"/>
    <mergeCell ref="BK97:BM97"/>
    <mergeCell ref="BN97:BQ97"/>
    <mergeCell ref="BR97:BT97"/>
    <mergeCell ref="AI97:AK97"/>
    <mergeCell ref="AL97:AN97"/>
    <mergeCell ref="AO97:AQ97"/>
    <mergeCell ref="AR97:AS97"/>
    <mergeCell ref="AV97:AX97"/>
    <mergeCell ref="AY97:BA97"/>
    <mergeCell ref="D97:K97"/>
    <mergeCell ref="Q97:S97"/>
    <mergeCell ref="T97:W97"/>
    <mergeCell ref="X97:Z97"/>
    <mergeCell ref="AB97:AD97"/>
    <mergeCell ref="AE97:AF97"/>
    <mergeCell ref="DA95:DC95"/>
    <mergeCell ref="DD95:DG95"/>
    <mergeCell ref="DH95:DJ95"/>
    <mergeCell ref="I96:J96"/>
    <mergeCell ref="AI96:AS96"/>
    <mergeCell ref="AV96:BF96"/>
    <mergeCell ref="BH96:BT96"/>
    <mergeCell ref="BV96:CH96"/>
    <mergeCell ref="CJ96:CV96"/>
    <mergeCell ref="CX96:DJ96"/>
    <mergeCell ref="CF95:CH95"/>
    <mergeCell ref="CJ95:CL95"/>
    <mergeCell ref="CM95:CO95"/>
    <mergeCell ref="CP95:CS95"/>
    <mergeCell ref="CT95:CV95"/>
    <mergeCell ref="CX95:CZ95"/>
    <mergeCell ref="BK95:BM95"/>
    <mergeCell ref="BN95:BQ95"/>
    <mergeCell ref="BR95:BT95"/>
    <mergeCell ref="BV95:BX95"/>
    <mergeCell ref="BY95:CA95"/>
    <mergeCell ref="CB95:CE95"/>
    <mergeCell ref="AR95:AS95"/>
    <mergeCell ref="AV95:AX95"/>
    <mergeCell ref="AY95:BA95"/>
    <mergeCell ref="BB95:BD95"/>
    <mergeCell ref="BE95:BF95"/>
    <mergeCell ref="BH95:BJ95"/>
    <mergeCell ref="CX94:DJ94"/>
    <mergeCell ref="D95:K95"/>
    <mergeCell ref="Q95:S95"/>
    <mergeCell ref="T95:W95"/>
    <mergeCell ref="X95:Z95"/>
    <mergeCell ref="AB95:AD95"/>
    <mergeCell ref="AE95:AF95"/>
    <mergeCell ref="AI95:AK95"/>
    <mergeCell ref="AL95:AN95"/>
    <mergeCell ref="AO95:AQ95"/>
    <mergeCell ref="I94:J94"/>
    <mergeCell ref="AI94:AS94"/>
    <mergeCell ref="AV94:BF94"/>
    <mergeCell ref="BH94:BT94"/>
    <mergeCell ref="BV94:CH94"/>
    <mergeCell ref="CJ94:CV94"/>
    <mergeCell ref="CP93:CS93"/>
    <mergeCell ref="CT93:CV93"/>
    <mergeCell ref="CX93:CZ93"/>
    <mergeCell ref="DA93:DC93"/>
    <mergeCell ref="DD93:DG93"/>
    <mergeCell ref="DH93:DJ93"/>
    <mergeCell ref="BV93:BX93"/>
    <mergeCell ref="BY93:CA93"/>
    <mergeCell ref="CB93:CE93"/>
    <mergeCell ref="CF93:CH93"/>
    <mergeCell ref="CJ93:CL93"/>
    <mergeCell ref="CM93:CO93"/>
    <mergeCell ref="BB93:BD93"/>
    <mergeCell ref="BE93:BF93"/>
    <mergeCell ref="BH93:BJ93"/>
    <mergeCell ref="BK93:BM93"/>
    <mergeCell ref="BN93:BQ93"/>
    <mergeCell ref="BR93:BT93"/>
    <mergeCell ref="AI93:AK93"/>
    <mergeCell ref="AL93:AN93"/>
    <mergeCell ref="AO93:AQ93"/>
    <mergeCell ref="AR93:AS93"/>
    <mergeCell ref="AV93:AX93"/>
    <mergeCell ref="AY93:BA93"/>
    <mergeCell ref="D93:K93"/>
    <mergeCell ref="Q93:S93"/>
    <mergeCell ref="T93:W93"/>
    <mergeCell ref="X93:Z93"/>
    <mergeCell ref="AB93:AD93"/>
    <mergeCell ref="AE93:AF93"/>
    <mergeCell ref="DA91:DC91"/>
    <mergeCell ref="DD91:DG91"/>
    <mergeCell ref="DH91:DJ91"/>
    <mergeCell ref="I92:J92"/>
    <mergeCell ref="AI92:AS92"/>
    <mergeCell ref="AV92:BF92"/>
    <mergeCell ref="BH92:BT92"/>
    <mergeCell ref="BV92:CH92"/>
    <mergeCell ref="CJ92:CV92"/>
    <mergeCell ref="CX92:DJ92"/>
    <mergeCell ref="CF91:CH91"/>
    <mergeCell ref="CJ91:CL91"/>
    <mergeCell ref="CM91:CO91"/>
    <mergeCell ref="CP91:CS91"/>
    <mergeCell ref="CT91:CV91"/>
    <mergeCell ref="CX91:CZ91"/>
    <mergeCell ref="BK91:BM91"/>
    <mergeCell ref="BN91:BQ91"/>
    <mergeCell ref="BR91:BT91"/>
    <mergeCell ref="BV91:BX91"/>
    <mergeCell ref="BY91:CA91"/>
    <mergeCell ref="CB91:CE91"/>
    <mergeCell ref="AR91:AS91"/>
    <mergeCell ref="AV91:AX91"/>
    <mergeCell ref="AY91:BA91"/>
    <mergeCell ref="BB91:BD91"/>
    <mergeCell ref="BE91:BF91"/>
    <mergeCell ref="BH91:BJ91"/>
    <mergeCell ref="CX90:DJ90"/>
    <mergeCell ref="D91:K91"/>
    <mergeCell ref="Q91:S91"/>
    <mergeCell ref="T91:W91"/>
    <mergeCell ref="X91:Z91"/>
    <mergeCell ref="AB91:AD91"/>
    <mergeCell ref="AE91:AF91"/>
    <mergeCell ref="AI91:AK91"/>
    <mergeCell ref="AL91:AN91"/>
    <mergeCell ref="AO91:AQ91"/>
    <mergeCell ref="I90:J90"/>
    <mergeCell ref="AI90:AS90"/>
    <mergeCell ref="AV90:BF90"/>
    <mergeCell ref="BH90:BT90"/>
    <mergeCell ref="BV90:CH90"/>
    <mergeCell ref="CJ90:CV90"/>
    <mergeCell ref="CP89:CS89"/>
    <mergeCell ref="CT89:CV89"/>
    <mergeCell ref="CX89:CZ89"/>
    <mergeCell ref="DA89:DC89"/>
    <mergeCell ref="DD89:DG89"/>
    <mergeCell ref="DH89:DJ89"/>
    <mergeCell ref="BV89:BX89"/>
    <mergeCell ref="BY89:CA89"/>
    <mergeCell ref="CB89:CE89"/>
    <mergeCell ref="CF89:CH89"/>
    <mergeCell ref="CJ89:CL89"/>
    <mergeCell ref="CM89:CO89"/>
    <mergeCell ref="BB89:BD89"/>
    <mergeCell ref="BE89:BF89"/>
    <mergeCell ref="BH89:BJ89"/>
    <mergeCell ref="BK89:BM89"/>
    <mergeCell ref="BN89:BQ89"/>
    <mergeCell ref="BR89:BT89"/>
    <mergeCell ref="AI89:AK89"/>
    <mergeCell ref="AL89:AN89"/>
    <mergeCell ref="AO89:AQ89"/>
    <mergeCell ref="AR89:AS89"/>
    <mergeCell ref="AV89:AX89"/>
    <mergeCell ref="AY89:BA89"/>
    <mergeCell ref="CX87:CZ87"/>
    <mergeCell ref="DA87:DC87"/>
    <mergeCell ref="DD87:DG87"/>
    <mergeCell ref="DH87:DJ87"/>
    <mergeCell ref="D89:K89"/>
    <mergeCell ref="Q89:S89"/>
    <mergeCell ref="T89:W89"/>
    <mergeCell ref="X89:Z89"/>
    <mergeCell ref="AB89:AD89"/>
    <mergeCell ref="AE89:AF89"/>
    <mergeCell ref="CB87:CE87"/>
    <mergeCell ref="CF87:CH87"/>
    <mergeCell ref="CJ87:CL87"/>
    <mergeCell ref="CM87:CO87"/>
    <mergeCell ref="CP87:CS87"/>
    <mergeCell ref="CT87:CV87"/>
    <mergeCell ref="BH87:BJ87"/>
    <mergeCell ref="BK87:BM87"/>
    <mergeCell ref="BN87:BQ87"/>
    <mergeCell ref="BR87:BT87"/>
    <mergeCell ref="BV87:BX87"/>
    <mergeCell ref="BY87:CA87"/>
    <mergeCell ref="AO87:AQ87"/>
    <mergeCell ref="AR87:AS87"/>
    <mergeCell ref="AV87:AX87"/>
    <mergeCell ref="AY87:BA87"/>
    <mergeCell ref="BB87:BD87"/>
    <mergeCell ref="BE87:BF87"/>
    <mergeCell ref="DD86:DG86"/>
    <mergeCell ref="DH86:DJ86"/>
    <mergeCell ref="C87:J87"/>
    <mergeCell ref="Q87:S87"/>
    <mergeCell ref="T87:W87"/>
    <mergeCell ref="X87:Z87"/>
    <mergeCell ref="AB87:AD87"/>
    <mergeCell ref="AE87:AF87"/>
    <mergeCell ref="AI87:AK87"/>
    <mergeCell ref="AL87:AN87"/>
    <mergeCell ref="BN86:BQ86"/>
    <mergeCell ref="BR86:BT86"/>
    <mergeCell ref="CB86:CE86"/>
    <mergeCell ref="CF86:CH86"/>
    <mergeCell ref="CP86:CS86"/>
    <mergeCell ref="CT86:CV86"/>
    <mergeCell ref="X86:Z86"/>
    <mergeCell ref="AE86:AF86"/>
    <mergeCell ref="AO86:AQ86"/>
    <mergeCell ref="AR86:AS86"/>
    <mergeCell ref="BB86:BD86"/>
    <mergeCell ref="BE86:BF86"/>
    <mergeCell ref="CX83:DJ83"/>
    <mergeCell ref="Q84:R84"/>
    <mergeCell ref="D85:K85"/>
    <mergeCell ref="Q85:AF85"/>
    <mergeCell ref="AI85:AS85"/>
    <mergeCell ref="AV85:BF85"/>
    <mergeCell ref="BH85:BT85"/>
    <mergeCell ref="BV85:CH85"/>
    <mergeCell ref="CJ85:CV85"/>
    <mergeCell ref="CX85:DJ85"/>
    <mergeCell ref="DO80:DP80"/>
    <mergeCell ref="DS80:DT80"/>
    <mergeCell ref="DW80:DX80"/>
    <mergeCell ref="EB80:EC80"/>
    <mergeCell ref="Q83:AF83"/>
    <mergeCell ref="AI83:AS83"/>
    <mergeCell ref="AV83:BF83"/>
    <mergeCell ref="BH83:BT83"/>
    <mergeCell ref="BV83:CH83"/>
    <mergeCell ref="CJ83:CV83"/>
    <mergeCell ref="CP80:CQ80"/>
    <mergeCell ref="CT80:CU80"/>
    <mergeCell ref="CX80:CY80"/>
    <mergeCell ref="DB80:DC80"/>
    <mergeCell ref="DG80:DH80"/>
    <mergeCell ref="DK80:DL80"/>
    <mergeCell ref="BW80:BX80"/>
    <mergeCell ref="BZ80:CA80"/>
    <mergeCell ref="CC80:CD80"/>
    <mergeCell ref="CG80:CH80"/>
    <mergeCell ref="CJ80:CK80"/>
    <mergeCell ref="CM80:CN80"/>
    <mergeCell ref="BD80:BE80"/>
    <mergeCell ref="BF80:BG80"/>
    <mergeCell ref="BI80:BJ80"/>
    <mergeCell ref="BM80:BN80"/>
    <mergeCell ref="BQ80:BR80"/>
    <mergeCell ref="BT80:BU80"/>
    <mergeCell ref="AI80:AJ80"/>
    <mergeCell ref="AL80:AM80"/>
    <mergeCell ref="AO80:AP80"/>
    <mergeCell ref="AR80:AS80"/>
    <mergeCell ref="AV80:AW80"/>
    <mergeCell ref="AZ80:BA80"/>
    <mergeCell ref="D80:L80"/>
    <mergeCell ref="R80:S80"/>
    <mergeCell ref="V80:W80"/>
    <mergeCell ref="Y80:Z80"/>
    <mergeCell ref="AB80:AC80"/>
    <mergeCell ref="AE80:AF80"/>
    <mergeCell ref="CW79:CY79"/>
    <mergeCell ref="DA79:DC79"/>
    <mergeCell ref="DJ79:DL79"/>
    <mergeCell ref="DN79:DP79"/>
    <mergeCell ref="DR79:DT79"/>
    <mergeCell ref="DV79:DX79"/>
    <mergeCell ref="CB79:CD79"/>
    <mergeCell ref="CF79:CH79"/>
    <mergeCell ref="CI79:CK79"/>
    <mergeCell ref="CL79:CN79"/>
    <mergeCell ref="CO79:CQ79"/>
    <mergeCell ref="CS79:CU79"/>
    <mergeCell ref="BC79:BE79"/>
    <mergeCell ref="BL79:BN79"/>
    <mergeCell ref="BP79:BR79"/>
    <mergeCell ref="BS79:BU79"/>
    <mergeCell ref="BV79:BX79"/>
    <mergeCell ref="BY79:CA79"/>
    <mergeCell ref="AH78:AJ78"/>
    <mergeCell ref="AK78:AM78"/>
    <mergeCell ref="AN78:AP78"/>
    <mergeCell ref="AQ78:AS78"/>
    <mergeCell ref="AU78:AW78"/>
    <mergeCell ref="AY78:BA78"/>
    <mergeCell ref="AH79:AJ79"/>
    <mergeCell ref="AK79:AM79"/>
    <mergeCell ref="AN79:AP79"/>
    <mergeCell ref="AQ79:AS79"/>
    <mergeCell ref="AU79:AW79"/>
    <mergeCell ref="AY79:BA79"/>
    <mergeCell ref="D79:L79"/>
    <mergeCell ref="Q79:S79"/>
    <mergeCell ref="U79:W79"/>
    <mergeCell ref="X79:Z79"/>
    <mergeCell ref="AA79:AC79"/>
    <mergeCell ref="AD79:AF79"/>
    <mergeCell ref="D78:L78"/>
    <mergeCell ref="Q78:S78"/>
    <mergeCell ref="U78:W78"/>
    <mergeCell ref="X78:Z78"/>
    <mergeCell ref="AA78:AC78"/>
    <mergeCell ref="AD78:AF78"/>
    <mergeCell ref="DV77:DX77"/>
    <mergeCell ref="CB77:CD77"/>
    <mergeCell ref="CF77:CH77"/>
    <mergeCell ref="CI77:CK77"/>
    <mergeCell ref="CL77:CN77"/>
    <mergeCell ref="CO77:CQ77"/>
    <mergeCell ref="CS77:CU77"/>
    <mergeCell ref="BC77:BE77"/>
    <mergeCell ref="BL77:BN77"/>
    <mergeCell ref="BP77:BR77"/>
    <mergeCell ref="BS77:BU77"/>
    <mergeCell ref="BV77:BX77"/>
    <mergeCell ref="BY77:CA77"/>
    <mergeCell ref="DV78:DX78"/>
    <mergeCell ref="CB78:CD78"/>
    <mergeCell ref="CF78:CH78"/>
    <mergeCell ref="CI78:CK78"/>
    <mergeCell ref="CL78:CN78"/>
    <mergeCell ref="CO78:CQ78"/>
    <mergeCell ref="CS78:CU78"/>
    <mergeCell ref="BC78:BE78"/>
    <mergeCell ref="BL78:BN78"/>
    <mergeCell ref="BP78:BR78"/>
    <mergeCell ref="BS78:BU78"/>
    <mergeCell ref="BV78:BX78"/>
    <mergeCell ref="BY78:CA78"/>
    <mergeCell ref="CW78:CY78"/>
    <mergeCell ref="DA78:DC78"/>
    <mergeCell ref="DJ78:DL78"/>
    <mergeCell ref="DN78:DP78"/>
    <mergeCell ref="DR78:DT78"/>
    <mergeCell ref="D77:L77"/>
    <mergeCell ref="Q77:S77"/>
    <mergeCell ref="U77:W77"/>
    <mergeCell ref="X77:Z77"/>
    <mergeCell ref="AA77:AC77"/>
    <mergeCell ref="AD77:AF77"/>
    <mergeCell ref="CW76:CY76"/>
    <mergeCell ref="DA76:DC76"/>
    <mergeCell ref="DJ76:DL76"/>
    <mergeCell ref="DN76:DP76"/>
    <mergeCell ref="DR76:DT76"/>
    <mergeCell ref="D76:L76"/>
    <mergeCell ref="Q76:S76"/>
    <mergeCell ref="U76:W76"/>
    <mergeCell ref="X76:Z76"/>
    <mergeCell ref="AA76:AC76"/>
    <mergeCell ref="AD76:AF76"/>
    <mergeCell ref="CW77:CY77"/>
    <mergeCell ref="DA77:DC77"/>
    <mergeCell ref="DJ77:DL77"/>
    <mergeCell ref="DN77:DP77"/>
    <mergeCell ref="DR77:DT77"/>
    <mergeCell ref="BC76:BE76"/>
    <mergeCell ref="BL76:BN76"/>
    <mergeCell ref="BP76:BR76"/>
    <mergeCell ref="BS76:BU76"/>
    <mergeCell ref="BV76:BX76"/>
    <mergeCell ref="BY76:CA76"/>
    <mergeCell ref="AH76:AJ76"/>
    <mergeCell ref="AK76:AM76"/>
    <mergeCell ref="AN76:AP76"/>
    <mergeCell ref="AQ76:AS76"/>
    <mergeCell ref="AU76:AW76"/>
    <mergeCell ref="AY76:BA76"/>
    <mergeCell ref="AH77:AJ77"/>
    <mergeCell ref="AK77:AM77"/>
    <mergeCell ref="AN77:AP77"/>
    <mergeCell ref="AQ77:AS77"/>
    <mergeCell ref="AU77:AW77"/>
    <mergeCell ref="AY77:BA77"/>
    <mergeCell ref="EB74:EC74"/>
    <mergeCell ref="CO74:CQ74"/>
    <mergeCell ref="CS74:CU74"/>
    <mergeCell ref="CW74:CY74"/>
    <mergeCell ref="DA74:DC74"/>
    <mergeCell ref="DD74:DE74"/>
    <mergeCell ref="DG74:DH74"/>
    <mergeCell ref="BV74:BX74"/>
    <mergeCell ref="BY74:CA74"/>
    <mergeCell ref="CB74:CD74"/>
    <mergeCell ref="CF74:CH74"/>
    <mergeCell ref="CI74:CK74"/>
    <mergeCell ref="CL74:CN74"/>
    <mergeCell ref="DV76:DX76"/>
    <mergeCell ref="CB76:CD76"/>
    <mergeCell ref="CF76:CH76"/>
    <mergeCell ref="CI76:CK76"/>
    <mergeCell ref="CL76:CN76"/>
    <mergeCell ref="CO76:CQ76"/>
    <mergeCell ref="CS76:CU76"/>
    <mergeCell ref="AH74:AJ74"/>
    <mergeCell ref="AK74:AM74"/>
    <mergeCell ref="AN74:AP74"/>
    <mergeCell ref="AQ74:AS74"/>
    <mergeCell ref="AU74:AW74"/>
    <mergeCell ref="AY74:BA74"/>
    <mergeCell ref="D74:L74"/>
    <mergeCell ref="Q74:S74"/>
    <mergeCell ref="U74:W74"/>
    <mergeCell ref="X74:Z74"/>
    <mergeCell ref="AA74:AC74"/>
    <mergeCell ref="AD74:AF74"/>
    <mergeCell ref="DJ74:DL74"/>
    <mergeCell ref="DN74:DP74"/>
    <mergeCell ref="DR74:DT74"/>
    <mergeCell ref="DV74:DX74"/>
    <mergeCell ref="DY74:DZ74"/>
    <mergeCell ref="DV72:DX72"/>
    <mergeCell ref="CB72:CD72"/>
    <mergeCell ref="CF72:CH72"/>
    <mergeCell ref="CI72:CK72"/>
    <mergeCell ref="CL72:CN72"/>
    <mergeCell ref="CO72:CQ72"/>
    <mergeCell ref="CS72:CU72"/>
    <mergeCell ref="BC72:BE72"/>
    <mergeCell ref="BL72:BN72"/>
    <mergeCell ref="BP72:BR72"/>
    <mergeCell ref="BS72:BU72"/>
    <mergeCell ref="BV72:BX72"/>
    <mergeCell ref="BY72:CA72"/>
    <mergeCell ref="BC74:BE74"/>
    <mergeCell ref="BF74:BG74"/>
    <mergeCell ref="BI74:BJ74"/>
    <mergeCell ref="BL74:BN74"/>
    <mergeCell ref="BP74:BR74"/>
    <mergeCell ref="BS74:BU74"/>
    <mergeCell ref="AH72:AJ72"/>
    <mergeCell ref="AK72:AM72"/>
    <mergeCell ref="AN72:AP72"/>
    <mergeCell ref="AQ72:AS72"/>
    <mergeCell ref="AU72:AW72"/>
    <mergeCell ref="AY72:BA72"/>
    <mergeCell ref="D72:L72"/>
    <mergeCell ref="Q72:S72"/>
    <mergeCell ref="U72:W72"/>
    <mergeCell ref="X72:Z72"/>
    <mergeCell ref="AA72:AC72"/>
    <mergeCell ref="AD72:AF72"/>
    <mergeCell ref="CW71:CY71"/>
    <mergeCell ref="DA71:DC71"/>
    <mergeCell ref="DJ71:DL71"/>
    <mergeCell ref="DN71:DP71"/>
    <mergeCell ref="DR71:DT71"/>
    <mergeCell ref="D71:L71"/>
    <mergeCell ref="Q71:S71"/>
    <mergeCell ref="U71:W71"/>
    <mergeCell ref="X71:Z71"/>
    <mergeCell ref="AA71:AC71"/>
    <mergeCell ref="AD71:AF71"/>
    <mergeCell ref="CW72:CY72"/>
    <mergeCell ref="DA72:DC72"/>
    <mergeCell ref="DJ72:DL72"/>
    <mergeCell ref="DN72:DP72"/>
    <mergeCell ref="DR72:DT72"/>
    <mergeCell ref="DV71:DX71"/>
    <mergeCell ref="CB71:CD71"/>
    <mergeCell ref="CF71:CH71"/>
    <mergeCell ref="CI71:CK71"/>
    <mergeCell ref="CL71:CN71"/>
    <mergeCell ref="CO71:CQ71"/>
    <mergeCell ref="CS71:CU71"/>
    <mergeCell ref="BC71:BE71"/>
    <mergeCell ref="BL71:BN71"/>
    <mergeCell ref="BP71:BR71"/>
    <mergeCell ref="BS71:BU71"/>
    <mergeCell ref="BV71:BX71"/>
    <mergeCell ref="BY71:CA71"/>
    <mergeCell ref="AH71:AJ71"/>
    <mergeCell ref="AK71:AM71"/>
    <mergeCell ref="AN71:AP71"/>
    <mergeCell ref="AQ71:AS71"/>
    <mergeCell ref="AU71:AW71"/>
    <mergeCell ref="AY71:BA71"/>
    <mergeCell ref="CW70:CY70"/>
    <mergeCell ref="DA70:DC70"/>
    <mergeCell ref="DJ70:DL70"/>
    <mergeCell ref="DN70:DP70"/>
    <mergeCell ref="DR70:DT70"/>
    <mergeCell ref="DV70:DX70"/>
    <mergeCell ref="CB70:CD70"/>
    <mergeCell ref="CF70:CH70"/>
    <mergeCell ref="CI70:CK70"/>
    <mergeCell ref="CL70:CN70"/>
    <mergeCell ref="CO70:CQ70"/>
    <mergeCell ref="CS70:CU70"/>
    <mergeCell ref="BC70:BE70"/>
    <mergeCell ref="BL70:BN70"/>
    <mergeCell ref="BP70:BR70"/>
    <mergeCell ref="BS70:BU70"/>
    <mergeCell ref="BV70:BX70"/>
    <mergeCell ref="BY70:CA70"/>
    <mergeCell ref="AH70:AJ70"/>
    <mergeCell ref="AK70:AM70"/>
    <mergeCell ref="AN70:AP70"/>
    <mergeCell ref="AQ70:AS70"/>
    <mergeCell ref="AU70:AW70"/>
    <mergeCell ref="AY70:BA70"/>
    <mergeCell ref="DO68:DP68"/>
    <mergeCell ref="DS68:DT68"/>
    <mergeCell ref="DW68:DX68"/>
    <mergeCell ref="EB68:EC68"/>
    <mergeCell ref="D70:L70"/>
    <mergeCell ref="Q70:S70"/>
    <mergeCell ref="U70:W70"/>
    <mergeCell ref="X70:Z70"/>
    <mergeCell ref="AA70:AC70"/>
    <mergeCell ref="AD70:AF70"/>
    <mergeCell ref="CP68:CQ68"/>
    <mergeCell ref="CT68:CU68"/>
    <mergeCell ref="CX68:CY68"/>
    <mergeCell ref="DB68:DC68"/>
    <mergeCell ref="DG68:DH68"/>
    <mergeCell ref="DK68:DL68"/>
    <mergeCell ref="BW68:BX68"/>
    <mergeCell ref="BZ68:CA68"/>
    <mergeCell ref="CC68:CD68"/>
    <mergeCell ref="CG68:CH68"/>
    <mergeCell ref="CJ68:CK68"/>
    <mergeCell ref="CM68:CN68"/>
    <mergeCell ref="BD68:BE68"/>
    <mergeCell ref="BF68:BG68"/>
    <mergeCell ref="BI68:BJ68"/>
    <mergeCell ref="BM68:BN68"/>
    <mergeCell ref="BQ68:BR68"/>
    <mergeCell ref="BT68:BU68"/>
    <mergeCell ref="AI68:AJ68"/>
    <mergeCell ref="AL68:AM68"/>
    <mergeCell ref="AO68:AP68"/>
    <mergeCell ref="AR68:AS68"/>
    <mergeCell ref="AV68:AW68"/>
    <mergeCell ref="AZ68:BA68"/>
    <mergeCell ref="D68:L68"/>
    <mergeCell ref="R68:S68"/>
    <mergeCell ref="V68:W68"/>
    <mergeCell ref="Y68:Z68"/>
    <mergeCell ref="AB68:AC68"/>
    <mergeCell ref="AE68:AF68"/>
    <mergeCell ref="DJ67:DL67"/>
    <mergeCell ref="DN67:DP67"/>
    <mergeCell ref="DR67:DT67"/>
    <mergeCell ref="AH67:AJ67"/>
    <mergeCell ref="AK67:AM67"/>
    <mergeCell ref="AN67:AP67"/>
    <mergeCell ref="AQ67:AS67"/>
    <mergeCell ref="AU67:AW67"/>
    <mergeCell ref="AY67:BA67"/>
    <mergeCell ref="DV67:DX67"/>
    <mergeCell ref="DY67:DZ67"/>
    <mergeCell ref="EB67:EC67"/>
    <mergeCell ref="CO67:CQ67"/>
    <mergeCell ref="CS67:CU67"/>
    <mergeCell ref="CW67:CY67"/>
    <mergeCell ref="DA67:DC67"/>
    <mergeCell ref="DD67:DE67"/>
    <mergeCell ref="DG67:DH67"/>
    <mergeCell ref="BV67:BX67"/>
    <mergeCell ref="BY67:CA67"/>
    <mergeCell ref="CB67:CD67"/>
    <mergeCell ref="CF67:CH67"/>
    <mergeCell ref="CI67:CK67"/>
    <mergeCell ref="CL67:CN67"/>
    <mergeCell ref="BC67:BE67"/>
    <mergeCell ref="BF67:BG67"/>
    <mergeCell ref="BI67:BJ67"/>
    <mergeCell ref="BL67:BN67"/>
    <mergeCell ref="BP67:BR67"/>
    <mergeCell ref="BS67:BU67"/>
    <mergeCell ref="DO65:DP65"/>
    <mergeCell ref="DS65:DT65"/>
    <mergeCell ref="DW65:DX65"/>
    <mergeCell ref="EB65:EC65"/>
    <mergeCell ref="D67:L67"/>
    <mergeCell ref="Q67:S67"/>
    <mergeCell ref="U67:W67"/>
    <mergeCell ref="X67:Z67"/>
    <mergeCell ref="AA67:AC67"/>
    <mergeCell ref="AD67:AF67"/>
    <mergeCell ref="CP65:CQ65"/>
    <mergeCell ref="CT65:CU65"/>
    <mergeCell ref="CX65:CY65"/>
    <mergeCell ref="DB65:DC65"/>
    <mergeCell ref="DG65:DH65"/>
    <mergeCell ref="DK65:DL65"/>
    <mergeCell ref="BW65:BX65"/>
    <mergeCell ref="BZ65:CA65"/>
    <mergeCell ref="CC65:CD65"/>
    <mergeCell ref="CG65:CH65"/>
    <mergeCell ref="CJ65:CK65"/>
    <mergeCell ref="CM65:CN65"/>
    <mergeCell ref="BD65:BE65"/>
    <mergeCell ref="BF65:BG65"/>
    <mergeCell ref="BI65:BJ65"/>
    <mergeCell ref="BM65:BN65"/>
    <mergeCell ref="BQ65:BR65"/>
    <mergeCell ref="BT65:BU65"/>
    <mergeCell ref="AI65:AJ65"/>
    <mergeCell ref="AL65:AM65"/>
    <mergeCell ref="AO65:AP65"/>
    <mergeCell ref="AR65:AS65"/>
    <mergeCell ref="AV65:AW65"/>
    <mergeCell ref="AZ65:BA65"/>
    <mergeCell ref="D65:L65"/>
    <mergeCell ref="R65:S65"/>
    <mergeCell ref="V65:W65"/>
    <mergeCell ref="Y65:Z65"/>
    <mergeCell ref="AB65:AC65"/>
    <mergeCell ref="AE65:AF65"/>
    <mergeCell ref="DJ64:DL64"/>
    <mergeCell ref="DN64:DP64"/>
    <mergeCell ref="DR64:DT64"/>
    <mergeCell ref="DV64:DX64"/>
    <mergeCell ref="DY64:DZ64"/>
    <mergeCell ref="EB64:EC64"/>
    <mergeCell ref="CO64:CQ64"/>
    <mergeCell ref="CS64:CU64"/>
    <mergeCell ref="CW64:CY64"/>
    <mergeCell ref="DA64:DC64"/>
    <mergeCell ref="DD64:DE64"/>
    <mergeCell ref="DG64:DH64"/>
    <mergeCell ref="BV64:BX64"/>
    <mergeCell ref="BY64:CA64"/>
    <mergeCell ref="CB64:CD64"/>
    <mergeCell ref="CF64:CH64"/>
    <mergeCell ref="CI64:CK64"/>
    <mergeCell ref="CL64:CN64"/>
    <mergeCell ref="BC64:BE64"/>
    <mergeCell ref="BF64:BG64"/>
    <mergeCell ref="BI64:BJ64"/>
    <mergeCell ref="BL64:BN64"/>
    <mergeCell ref="BP64:BR64"/>
    <mergeCell ref="BS64:BU64"/>
    <mergeCell ref="AH64:AJ64"/>
    <mergeCell ref="AK64:AM64"/>
    <mergeCell ref="AN64:AP64"/>
    <mergeCell ref="AQ64:AS64"/>
    <mergeCell ref="AU64:AW64"/>
    <mergeCell ref="AY64:BA64"/>
    <mergeCell ref="D64:L64"/>
    <mergeCell ref="Q64:S64"/>
    <mergeCell ref="U64:W64"/>
    <mergeCell ref="X64:Z64"/>
    <mergeCell ref="AA64:AC64"/>
    <mergeCell ref="AD64:AF64"/>
    <mergeCell ref="DJ63:DL63"/>
    <mergeCell ref="DN63:DP63"/>
    <mergeCell ref="DR63:DT63"/>
    <mergeCell ref="DV63:DX63"/>
    <mergeCell ref="DY63:DZ63"/>
    <mergeCell ref="AH63:AJ63"/>
    <mergeCell ref="AK63:AM63"/>
    <mergeCell ref="AN63:AP63"/>
    <mergeCell ref="AQ63:AS63"/>
    <mergeCell ref="AU63:AW63"/>
    <mergeCell ref="AY63:BA63"/>
    <mergeCell ref="D63:L63"/>
    <mergeCell ref="Q63:S63"/>
    <mergeCell ref="U63:W63"/>
    <mergeCell ref="X63:Z63"/>
    <mergeCell ref="AA63:AC63"/>
    <mergeCell ref="AD63:AF63"/>
    <mergeCell ref="EB63:EC63"/>
    <mergeCell ref="CO63:CQ63"/>
    <mergeCell ref="CS63:CU63"/>
    <mergeCell ref="CW63:CY63"/>
    <mergeCell ref="DA63:DC63"/>
    <mergeCell ref="DD63:DE63"/>
    <mergeCell ref="DG63:DH63"/>
    <mergeCell ref="BV63:BX63"/>
    <mergeCell ref="BY63:CA63"/>
    <mergeCell ref="CB63:CD63"/>
    <mergeCell ref="CF63:CH63"/>
    <mergeCell ref="CI63:CK63"/>
    <mergeCell ref="CL63:CN63"/>
    <mergeCell ref="BC63:BE63"/>
    <mergeCell ref="BF63:BG63"/>
    <mergeCell ref="BI63:BJ63"/>
    <mergeCell ref="BL63:BN63"/>
    <mergeCell ref="BP63:BR63"/>
    <mergeCell ref="BS63:BU63"/>
    <mergeCell ref="DJ62:DL62"/>
    <mergeCell ref="DN62:DP62"/>
    <mergeCell ref="DR62:DT62"/>
    <mergeCell ref="DV62:DX62"/>
    <mergeCell ref="DY62:DZ62"/>
    <mergeCell ref="EB62:EC62"/>
    <mergeCell ref="CO62:CQ62"/>
    <mergeCell ref="CS62:CU62"/>
    <mergeCell ref="CW62:CY62"/>
    <mergeCell ref="DA62:DC62"/>
    <mergeCell ref="DD62:DE62"/>
    <mergeCell ref="DG62:DH62"/>
    <mergeCell ref="BV62:BX62"/>
    <mergeCell ref="BY62:CA62"/>
    <mergeCell ref="CB62:CD62"/>
    <mergeCell ref="CF62:CH62"/>
    <mergeCell ref="CI62:CK62"/>
    <mergeCell ref="CL62:CN62"/>
    <mergeCell ref="BC62:BE62"/>
    <mergeCell ref="BF62:BG62"/>
    <mergeCell ref="BI62:BJ62"/>
    <mergeCell ref="BL62:BN62"/>
    <mergeCell ref="BP62:BR62"/>
    <mergeCell ref="BS62:BU62"/>
    <mergeCell ref="AH62:AJ62"/>
    <mergeCell ref="AK62:AM62"/>
    <mergeCell ref="AN62:AP62"/>
    <mergeCell ref="AQ62:AS62"/>
    <mergeCell ref="AU62:AW62"/>
    <mergeCell ref="AY62:BA62"/>
    <mergeCell ref="DO60:DP60"/>
    <mergeCell ref="DS60:DT60"/>
    <mergeCell ref="DW60:DX60"/>
    <mergeCell ref="EB60:EC60"/>
    <mergeCell ref="D62:L62"/>
    <mergeCell ref="Q62:S62"/>
    <mergeCell ref="U62:W62"/>
    <mergeCell ref="X62:Z62"/>
    <mergeCell ref="AA62:AC62"/>
    <mergeCell ref="AD62:AF62"/>
    <mergeCell ref="CP60:CQ60"/>
    <mergeCell ref="CT60:CU60"/>
    <mergeCell ref="CX60:CY60"/>
    <mergeCell ref="DB60:DC60"/>
    <mergeCell ref="DG60:DH60"/>
    <mergeCell ref="DK60:DL60"/>
    <mergeCell ref="BW60:BX60"/>
    <mergeCell ref="BZ60:CA60"/>
    <mergeCell ref="CC60:CD60"/>
    <mergeCell ref="CG60:CH60"/>
    <mergeCell ref="CJ60:CK60"/>
    <mergeCell ref="CM60:CN60"/>
    <mergeCell ref="BD60:BE60"/>
    <mergeCell ref="BF60:BG60"/>
    <mergeCell ref="BI60:BJ60"/>
    <mergeCell ref="BM60:BN60"/>
    <mergeCell ref="BQ60:BR60"/>
    <mergeCell ref="BT60:BU60"/>
    <mergeCell ref="AI60:AJ60"/>
    <mergeCell ref="AL60:AM60"/>
    <mergeCell ref="AO60:AP60"/>
    <mergeCell ref="AR60:AS60"/>
    <mergeCell ref="AV60:AW60"/>
    <mergeCell ref="AZ60:BA60"/>
    <mergeCell ref="D60:L60"/>
    <mergeCell ref="R60:S60"/>
    <mergeCell ref="V60:W60"/>
    <mergeCell ref="Y60:Z60"/>
    <mergeCell ref="AB60:AC60"/>
    <mergeCell ref="AE60:AF60"/>
    <mergeCell ref="DJ59:DL59"/>
    <mergeCell ref="DN59:DP59"/>
    <mergeCell ref="DR59:DT59"/>
    <mergeCell ref="DV59:DX59"/>
    <mergeCell ref="DY59:DZ59"/>
    <mergeCell ref="EB59:EC59"/>
    <mergeCell ref="CO59:CQ59"/>
    <mergeCell ref="CS59:CU59"/>
    <mergeCell ref="CW59:CY59"/>
    <mergeCell ref="DA59:DC59"/>
    <mergeCell ref="DD59:DE59"/>
    <mergeCell ref="DG59:DH59"/>
    <mergeCell ref="BV59:BX59"/>
    <mergeCell ref="BY59:CA59"/>
    <mergeCell ref="CB59:CD59"/>
    <mergeCell ref="CF59:CH59"/>
    <mergeCell ref="CI59:CK59"/>
    <mergeCell ref="CL59:CN59"/>
    <mergeCell ref="BC59:BE59"/>
    <mergeCell ref="BF59:BG59"/>
    <mergeCell ref="BI59:BJ59"/>
    <mergeCell ref="BL59:BN59"/>
    <mergeCell ref="BP59:BR59"/>
    <mergeCell ref="BS59:BU59"/>
    <mergeCell ref="AH59:AJ59"/>
    <mergeCell ref="AK59:AM59"/>
    <mergeCell ref="AN59:AP59"/>
    <mergeCell ref="AQ59:AS59"/>
    <mergeCell ref="AU59:AW59"/>
    <mergeCell ref="AY59:BA59"/>
    <mergeCell ref="D59:L59"/>
    <mergeCell ref="Q59:S59"/>
    <mergeCell ref="U59:W59"/>
    <mergeCell ref="X59:Z59"/>
    <mergeCell ref="AA59:AC59"/>
    <mergeCell ref="AD59:AF59"/>
    <mergeCell ref="DJ57:DL57"/>
    <mergeCell ref="DN57:DP57"/>
    <mergeCell ref="DR57:DT57"/>
    <mergeCell ref="DV57:DX57"/>
    <mergeCell ref="DY57:DZ57"/>
    <mergeCell ref="EB57:EC57"/>
    <mergeCell ref="CO57:CQ57"/>
    <mergeCell ref="CS57:CU57"/>
    <mergeCell ref="CW57:CY57"/>
    <mergeCell ref="DA57:DC57"/>
    <mergeCell ref="DD57:DE57"/>
    <mergeCell ref="DG57:DH57"/>
    <mergeCell ref="BV57:BX57"/>
    <mergeCell ref="BY57:CA57"/>
    <mergeCell ref="CB57:CD57"/>
    <mergeCell ref="CF57:CH57"/>
    <mergeCell ref="CI57:CK57"/>
    <mergeCell ref="CL57:CN57"/>
    <mergeCell ref="BC57:BE57"/>
    <mergeCell ref="BF57:BG57"/>
    <mergeCell ref="BI57:BJ57"/>
    <mergeCell ref="BL57:BN57"/>
    <mergeCell ref="BP57:BR57"/>
    <mergeCell ref="BS57:BU57"/>
    <mergeCell ref="AH57:AJ57"/>
    <mergeCell ref="AK57:AM57"/>
    <mergeCell ref="AN57:AP57"/>
    <mergeCell ref="AQ57:AS57"/>
    <mergeCell ref="AU57:AW57"/>
    <mergeCell ref="AY57:BA57"/>
    <mergeCell ref="DO55:DP55"/>
    <mergeCell ref="DS55:DT55"/>
    <mergeCell ref="DW55:DX55"/>
    <mergeCell ref="EB55:EC55"/>
    <mergeCell ref="D57:L57"/>
    <mergeCell ref="Q57:S57"/>
    <mergeCell ref="U57:W57"/>
    <mergeCell ref="X57:Z57"/>
    <mergeCell ref="AA57:AC57"/>
    <mergeCell ref="AD57:AF57"/>
    <mergeCell ref="CP55:CQ55"/>
    <mergeCell ref="CT55:CU55"/>
    <mergeCell ref="CX55:CY55"/>
    <mergeCell ref="DB55:DC55"/>
    <mergeCell ref="DG55:DH55"/>
    <mergeCell ref="DK55:DL55"/>
    <mergeCell ref="BW55:BX55"/>
    <mergeCell ref="BZ55:CA55"/>
    <mergeCell ref="CC55:CD55"/>
    <mergeCell ref="CG55:CH55"/>
    <mergeCell ref="CJ55:CK55"/>
    <mergeCell ref="CM55:CN55"/>
    <mergeCell ref="BD55:BE55"/>
    <mergeCell ref="BF55:BG55"/>
    <mergeCell ref="BI55:BJ55"/>
    <mergeCell ref="BM55:BN55"/>
    <mergeCell ref="BQ55:BR55"/>
    <mergeCell ref="BT55:BU55"/>
    <mergeCell ref="AI55:AJ55"/>
    <mergeCell ref="AL55:AM55"/>
    <mergeCell ref="AO55:AP55"/>
    <mergeCell ref="AR55:AS55"/>
    <mergeCell ref="AV55:AW55"/>
    <mergeCell ref="AZ55:BA55"/>
    <mergeCell ref="D55:L55"/>
    <mergeCell ref="R55:S55"/>
    <mergeCell ref="V55:W55"/>
    <mergeCell ref="Y55:Z55"/>
    <mergeCell ref="AB55:AC55"/>
    <mergeCell ref="AE55:AF55"/>
    <mergeCell ref="DJ54:DL54"/>
    <mergeCell ref="DN54:DP54"/>
    <mergeCell ref="DR54:DT54"/>
    <mergeCell ref="DV54:DX54"/>
    <mergeCell ref="DY54:DZ54"/>
    <mergeCell ref="EB54:EC54"/>
    <mergeCell ref="CO54:CQ54"/>
    <mergeCell ref="CS54:CU54"/>
    <mergeCell ref="CW54:CY54"/>
    <mergeCell ref="DA54:DC54"/>
    <mergeCell ref="DD54:DE54"/>
    <mergeCell ref="DG54:DH54"/>
    <mergeCell ref="BV54:BX54"/>
    <mergeCell ref="BY54:CA54"/>
    <mergeCell ref="CB54:CD54"/>
    <mergeCell ref="CF54:CH54"/>
    <mergeCell ref="CI54:CK54"/>
    <mergeCell ref="CL54:CN54"/>
    <mergeCell ref="BC54:BE54"/>
    <mergeCell ref="BF54:BG54"/>
    <mergeCell ref="BI54:BJ54"/>
    <mergeCell ref="BL54:BN54"/>
    <mergeCell ref="BP54:BR54"/>
    <mergeCell ref="BS54:BU54"/>
    <mergeCell ref="AH54:AJ54"/>
    <mergeCell ref="AK54:AM54"/>
    <mergeCell ref="AN54:AP54"/>
    <mergeCell ref="AQ54:AS54"/>
    <mergeCell ref="AU54:AW54"/>
    <mergeCell ref="AY54:BA54"/>
    <mergeCell ref="DO52:DP52"/>
    <mergeCell ref="DS52:DT52"/>
    <mergeCell ref="DW52:DX52"/>
    <mergeCell ref="EB52:EC52"/>
    <mergeCell ref="D54:L54"/>
    <mergeCell ref="Q54:S54"/>
    <mergeCell ref="U54:W54"/>
    <mergeCell ref="X54:Z54"/>
    <mergeCell ref="AA54:AC54"/>
    <mergeCell ref="AD54:AF54"/>
    <mergeCell ref="CP52:CQ52"/>
    <mergeCell ref="CT52:CU52"/>
    <mergeCell ref="CX52:CY52"/>
    <mergeCell ref="DB52:DC52"/>
    <mergeCell ref="DG52:DH52"/>
    <mergeCell ref="DK52:DL52"/>
    <mergeCell ref="BW52:BX52"/>
    <mergeCell ref="BZ52:CA52"/>
    <mergeCell ref="CC52:CD52"/>
    <mergeCell ref="CG52:CH52"/>
    <mergeCell ref="CJ52:CK52"/>
    <mergeCell ref="CM52:CN52"/>
    <mergeCell ref="BD52:BE52"/>
    <mergeCell ref="BF52:BG52"/>
    <mergeCell ref="BI52:BJ52"/>
    <mergeCell ref="BM52:BN52"/>
    <mergeCell ref="BQ52:BR52"/>
    <mergeCell ref="BT52:BU52"/>
    <mergeCell ref="AI52:AJ52"/>
    <mergeCell ref="AL52:AM52"/>
    <mergeCell ref="AO52:AP52"/>
    <mergeCell ref="AR52:AS52"/>
    <mergeCell ref="AV52:AW52"/>
    <mergeCell ref="AZ52:BA52"/>
    <mergeCell ref="D52:L52"/>
    <mergeCell ref="R52:S52"/>
    <mergeCell ref="V52:W52"/>
    <mergeCell ref="Y52:Z52"/>
    <mergeCell ref="AB52:AC52"/>
    <mergeCell ref="AE52:AF52"/>
    <mergeCell ref="DJ51:DL51"/>
    <mergeCell ref="DN51:DP51"/>
    <mergeCell ref="DR51:DT51"/>
    <mergeCell ref="DV51:DX51"/>
    <mergeCell ref="DY51:DZ51"/>
    <mergeCell ref="EB51:EC51"/>
    <mergeCell ref="CO51:CQ51"/>
    <mergeCell ref="CS51:CU51"/>
    <mergeCell ref="CW51:CY51"/>
    <mergeCell ref="DA51:DC51"/>
    <mergeCell ref="DD51:DE51"/>
    <mergeCell ref="DG51:DH51"/>
    <mergeCell ref="BV51:BX51"/>
    <mergeCell ref="BY51:CA51"/>
    <mergeCell ref="CB51:CD51"/>
    <mergeCell ref="CF51:CH51"/>
    <mergeCell ref="CI51:CK51"/>
    <mergeCell ref="CL51:CN51"/>
    <mergeCell ref="BC51:BE51"/>
    <mergeCell ref="BF51:BG51"/>
    <mergeCell ref="BI51:BJ51"/>
    <mergeCell ref="BL51:BN51"/>
    <mergeCell ref="BP51:BR51"/>
    <mergeCell ref="BS51:BU51"/>
    <mergeCell ref="AH51:AJ51"/>
    <mergeCell ref="AK51:AM51"/>
    <mergeCell ref="AN51:AP51"/>
    <mergeCell ref="AQ51:AS51"/>
    <mergeCell ref="AU51:AW51"/>
    <mergeCell ref="AY51:BA51"/>
    <mergeCell ref="EB49:EC49"/>
    <mergeCell ref="BI50:BJ50"/>
    <mergeCell ref="DG50:DH50"/>
    <mergeCell ref="EB50:EC50"/>
    <mergeCell ref="D51:L51"/>
    <mergeCell ref="Q51:S51"/>
    <mergeCell ref="U51:W51"/>
    <mergeCell ref="X51:Z51"/>
    <mergeCell ref="AA51:AC51"/>
    <mergeCell ref="AD51:AF51"/>
    <mergeCell ref="DG49:DH49"/>
    <mergeCell ref="DJ49:DL49"/>
    <mergeCell ref="DN49:DP49"/>
    <mergeCell ref="DR49:DT49"/>
    <mergeCell ref="DV49:DX49"/>
    <mergeCell ref="DY49:DZ49"/>
    <mergeCell ref="CL49:CN49"/>
    <mergeCell ref="CO49:CQ49"/>
    <mergeCell ref="CS49:CU49"/>
    <mergeCell ref="CW49:CY49"/>
    <mergeCell ref="DA49:DC49"/>
    <mergeCell ref="DD49:DE49"/>
    <mergeCell ref="BS49:BU49"/>
    <mergeCell ref="BV49:BX49"/>
    <mergeCell ref="BY49:CA49"/>
    <mergeCell ref="CB49:CD49"/>
    <mergeCell ref="CF49:CH49"/>
    <mergeCell ref="CI49:CK49"/>
    <mergeCell ref="AY49:BA49"/>
    <mergeCell ref="BC49:BE49"/>
    <mergeCell ref="BF49:BG49"/>
    <mergeCell ref="BI49:BJ49"/>
    <mergeCell ref="BL49:BN49"/>
    <mergeCell ref="BP49:BR49"/>
    <mergeCell ref="AD49:AF49"/>
    <mergeCell ref="AH49:AJ49"/>
    <mergeCell ref="AK49:AM49"/>
    <mergeCell ref="AN49:AP49"/>
    <mergeCell ref="AQ49:AS49"/>
    <mergeCell ref="AU49:AW49"/>
    <mergeCell ref="DN48:DP48"/>
    <mergeCell ref="DR48:DT48"/>
    <mergeCell ref="DV48:DX48"/>
    <mergeCell ref="DY48:DZ48"/>
    <mergeCell ref="EB48:EC48"/>
    <mergeCell ref="D49:L49"/>
    <mergeCell ref="Q49:S49"/>
    <mergeCell ref="U49:W49"/>
    <mergeCell ref="X49:Z49"/>
    <mergeCell ref="AA49:AC49"/>
    <mergeCell ref="CS48:CU48"/>
    <mergeCell ref="CW48:CY48"/>
    <mergeCell ref="DA48:DC48"/>
    <mergeCell ref="DD48:DE48"/>
    <mergeCell ref="DG48:DH48"/>
    <mergeCell ref="DJ48:DL48"/>
    <mergeCell ref="BY48:CA48"/>
    <mergeCell ref="CB48:CD48"/>
    <mergeCell ref="CF48:CH48"/>
    <mergeCell ref="CI48:CK48"/>
    <mergeCell ref="CL48:CN48"/>
    <mergeCell ref="CO48:CQ48"/>
    <mergeCell ref="BF48:BG48"/>
    <mergeCell ref="BI48:BJ48"/>
    <mergeCell ref="BL48:BN48"/>
    <mergeCell ref="BP48:BR48"/>
    <mergeCell ref="BS48:BU48"/>
    <mergeCell ref="BV48:BX48"/>
    <mergeCell ref="AK48:AM48"/>
    <mergeCell ref="AN48:AP48"/>
    <mergeCell ref="AQ48:AS48"/>
    <mergeCell ref="AU48:AW48"/>
    <mergeCell ref="AY48:BA48"/>
    <mergeCell ref="BC48:BE48"/>
    <mergeCell ref="DS47:DT47"/>
    <mergeCell ref="DW47:DX47"/>
    <mergeCell ref="EB47:EC47"/>
    <mergeCell ref="D48:L48"/>
    <mergeCell ref="Q48:S48"/>
    <mergeCell ref="U48:W48"/>
    <mergeCell ref="X48:Z48"/>
    <mergeCell ref="AA48:AC48"/>
    <mergeCell ref="AD48:AF48"/>
    <mergeCell ref="AH48:AJ48"/>
    <mergeCell ref="CT47:CU47"/>
    <mergeCell ref="CX47:CY47"/>
    <mergeCell ref="DB47:DC47"/>
    <mergeCell ref="DG47:DH47"/>
    <mergeCell ref="DK47:DL47"/>
    <mergeCell ref="DO47:DP47"/>
    <mergeCell ref="BZ47:CA47"/>
    <mergeCell ref="CC47:CD47"/>
    <mergeCell ref="CG47:CH47"/>
    <mergeCell ref="CJ47:CK47"/>
    <mergeCell ref="CM47:CN47"/>
    <mergeCell ref="CP47:CQ47"/>
    <mergeCell ref="BF47:BG47"/>
    <mergeCell ref="BI47:BJ47"/>
    <mergeCell ref="BM47:BN47"/>
    <mergeCell ref="BQ47:BR47"/>
    <mergeCell ref="BT47:BU47"/>
    <mergeCell ref="BW47:BX47"/>
    <mergeCell ref="AL47:AM47"/>
    <mergeCell ref="AO47:AP47"/>
    <mergeCell ref="AR47:AS47"/>
    <mergeCell ref="AV47:AW47"/>
    <mergeCell ref="AZ47:BA47"/>
    <mergeCell ref="BD47:BE47"/>
    <mergeCell ref="DV46:DX46"/>
    <mergeCell ref="DY46:DZ46"/>
    <mergeCell ref="EB46:EC46"/>
    <mergeCell ref="D47:L47"/>
    <mergeCell ref="R47:S47"/>
    <mergeCell ref="V47:W47"/>
    <mergeCell ref="Y47:Z47"/>
    <mergeCell ref="AB47:AC47"/>
    <mergeCell ref="AE47:AF47"/>
    <mergeCell ref="AI47:AJ47"/>
    <mergeCell ref="DA46:DC46"/>
    <mergeCell ref="DD46:DE46"/>
    <mergeCell ref="DG46:DH46"/>
    <mergeCell ref="DJ46:DL46"/>
    <mergeCell ref="DN46:DP46"/>
    <mergeCell ref="DR46:DT46"/>
    <mergeCell ref="CF46:CH46"/>
    <mergeCell ref="CI46:CK46"/>
    <mergeCell ref="CL46:CN46"/>
    <mergeCell ref="CO46:CQ46"/>
    <mergeCell ref="CS46:CU46"/>
    <mergeCell ref="CW46:CY46"/>
    <mergeCell ref="BL46:BN46"/>
    <mergeCell ref="BP46:BR46"/>
    <mergeCell ref="BS46:BU46"/>
    <mergeCell ref="BV46:BX46"/>
    <mergeCell ref="BY46:CA46"/>
    <mergeCell ref="CB46:CD46"/>
    <mergeCell ref="D46:L46"/>
    <mergeCell ref="Q46:S46"/>
    <mergeCell ref="U46:W46"/>
    <mergeCell ref="X46:Z46"/>
    <mergeCell ref="AA46:AC46"/>
    <mergeCell ref="AD46:AF46"/>
    <mergeCell ref="AH46:AJ46"/>
    <mergeCell ref="AK46:AM46"/>
    <mergeCell ref="AN46:AP46"/>
    <mergeCell ref="DG45:DH45"/>
    <mergeCell ref="DJ45:DL45"/>
    <mergeCell ref="DN45:DP45"/>
    <mergeCell ref="DR45:DT45"/>
    <mergeCell ref="DV45:DX45"/>
    <mergeCell ref="DY45:DZ45"/>
    <mergeCell ref="CL45:CN45"/>
    <mergeCell ref="CO45:CQ45"/>
    <mergeCell ref="CS45:CU45"/>
    <mergeCell ref="CW45:CY45"/>
    <mergeCell ref="DA45:DC45"/>
    <mergeCell ref="DD45:DE45"/>
    <mergeCell ref="BS45:BU45"/>
    <mergeCell ref="BV45:BX45"/>
    <mergeCell ref="BY45:CA45"/>
    <mergeCell ref="CB45:CD45"/>
    <mergeCell ref="CI45:CK45"/>
    <mergeCell ref="AY45:BA45"/>
    <mergeCell ref="BC45:BE45"/>
    <mergeCell ref="BF45:BG45"/>
    <mergeCell ref="BI45:BJ45"/>
    <mergeCell ref="BL45:BN45"/>
    <mergeCell ref="AD45:AF45"/>
    <mergeCell ref="AH45:AJ45"/>
    <mergeCell ref="AK45:AM45"/>
    <mergeCell ref="AN45:AP45"/>
    <mergeCell ref="AQ45:AS45"/>
    <mergeCell ref="AU45:AW45"/>
    <mergeCell ref="DN44:DP44"/>
    <mergeCell ref="DR44:DT44"/>
    <mergeCell ref="DV44:DX44"/>
    <mergeCell ref="AQ46:AS46"/>
    <mergeCell ref="AU46:AW46"/>
    <mergeCell ref="AY46:BA46"/>
    <mergeCell ref="BC46:BE46"/>
    <mergeCell ref="BF46:BG46"/>
    <mergeCell ref="BI46:BJ46"/>
    <mergeCell ref="DY44:DZ44"/>
    <mergeCell ref="EB45:EC45"/>
    <mergeCell ref="EB44:EC44"/>
    <mergeCell ref="D45:L45"/>
    <mergeCell ref="Q45:S45"/>
    <mergeCell ref="U45:W45"/>
    <mergeCell ref="X45:Z45"/>
    <mergeCell ref="AA45:AC45"/>
    <mergeCell ref="CS44:CU44"/>
    <mergeCell ref="CW44:CY44"/>
    <mergeCell ref="DA44:DC44"/>
    <mergeCell ref="DD44:DE44"/>
    <mergeCell ref="DG44:DH44"/>
    <mergeCell ref="DJ44:DL44"/>
    <mergeCell ref="BY44:CA44"/>
    <mergeCell ref="CB44:CD44"/>
    <mergeCell ref="CF44:CH44"/>
    <mergeCell ref="CI44:CK44"/>
    <mergeCell ref="CL44:CN44"/>
    <mergeCell ref="CO44:CQ44"/>
    <mergeCell ref="BF44:BG44"/>
    <mergeCell ref="BI44:BJ44"/>
    <mergeCell ref="BL44:BN44"/>
    <mergeCell ref="BP44:BR44"/>
    <mergeCell ref="BS44:BU44"/>
    <mergeCell ref="BV44:BX44"/>
    <mergeCell ref="AK44:AM44"/>
    <mergeCell ref="AN44:AP44"/>
    <mergeCell ref="AQ44:AS44"/>
    <mergeCell ref="AU44:AW44"/>
    <mergeCell ref="AY44:BA44"/>
    <mergeCell ref="BC44:BE44"/>
    <mergeCell ref="CF45:CH45"/>
    <mergeCell ref="BP45:BR45"/>
    <mergeCell ref="DV43:DX43"/>
    <mergeCell ref="DY43:DZ43"/>
    <mergeCell ref="EB43:EC43"/>
    <mergeCell ref="D44:L44"/>
    <mergeCell ref="Q44:S44"/>
    <mergeCell ref="U44:W44"/>
    <mergeCell ref="X44:Z44"/>
    <mergeCell ref="AA44:AC44"/>
    <mergeCell ref="AD44:AF44"/>
    <mergeCell ref="AH44:AJ44"/>
    <mergeCell ref="DA43:DC43"/>
    <mergeCell ref="DD43:DE43"/>
    <mergeCell ref="DG43:DH43"/>
    <mergeCell ref="DJ43:DL43"/>
    <mergeCell ref="DN43:DP43"/>
    <mergeCell ref="DR43:DT43"/>
    <mergeCell ref="CF43:CH43"/>
    <mergeCell ref="CI43:CK43"/>
    <mergeCell ref="CL43:CN43"/>
    <mergeCell ref="CO43:CQ43"/>
    <mergeCell ref="CS43:CU43"/>
    <mergeCell ref="CW43:CY43"/>
    <mergeCell ref="BL43:BN43"/>
    <mergeCell ref="BP43:BR43"/>
    <mergeCell ref="BS43:BU43"/>
    <mergeCell ref="BV43:BX43"/>
    <mergeCell ref="BY43:CA43"/>
    <mergeCell ref="CB43:CD43"/>
    <mergeCell ref="AQ43:AS43"/>
    <mergeCell ref="AU43:AW43"/>
    <mergeCell ref="AY43:BA43"/>
    <mergeCell ref="BC43:BE43"/>
    <mergeCell ref="BF43:BG43"/>
    <mergeCell ref="BI43:BJ43"/>
    <mergeCell ref="EB42:EC42"/>
    <mergeCell ref="D43:L43"/>
    <mergeCell ref="Q43:S43"/>
    <mergeCell ref="U43:W43"/>
    <mergeCell ref="X43:Z43"/>
    <mergeCell ref="AA43:AC43"/>
    <mergeCell ref="AD43:AF43"/>
    <mergeCell ref="AH43:AJ43"/>
    <mergeCell ref="AK43:AM43"/>
    <mergeCell ref="AN43:AP43"/>
    <mergeCell ref="DG42:DH42"/>
    <mergeCell ref="DJ42:DL42"/>
    <mergeCell ref="DN42:DP42"/>
    <mergeCell ref="DR42:DT42"/>
    <mergeCell ref="DV42:DX42"/>
    <mergeCell ref="DY42:DZ42"/>
    <mergeCell ref="CL42:CN42"/>
    <mergeCell ref="CO42:CQ42"/>
    <mergeCell ref="CS42:CU42"/>
    <mergeCell ref="CW42:CY42"/>
    <mergeCell ref="DA42:DC42"/>
    <mergeCell ref="DD42:DE42"/>
    <mergeCell ref="BS42:BU42"/>
    <mergeCell ref="BV42:BX42"/>
    <mergeCell ref="BY42:CA42"/>
    <mergeCell ref="CB42:CD42"/>
    <mergeCell ref="CF42:CH42"/>
    <mergeCell ref="CI42:CK42"/>
    <mergeCell ref="AY42:BA42"/>
    <mergeCell ref="BC42:BE42"/>
    <mergeCell ref="BF42:BG42"/>
    <mergeCell ref="BI42:BJ42"/>
    <mergeCell ref="BL42:BN42"/>
    <mergeCell ref="BP42:BR42"/>
    <mergeCell ref="AD42:AF42"/>
    <mergeCell ref="AH42:AJ42"/>
    <mergeCell ref="AK42:AM42"/>
    <mergeCell ref="AN42:AP42"/>
    <mergeCell ref="AQ42:AS42"/>
    <mergeCell ref="AU42:AW42"/>
    <mergeCell ref="DN41:DP41"/>
    <mergeCell ref="DR41:DT41"/>
    <mergeCell ref="DV41:DX41"/>
    <mergeCell ref="DY41:DZ41"/>
    <mergeCell ref="EB41:EC41"/>
    <mergeCell ref="D42:L42"/>
    <mergeCell ref="Q42:S42"/>
    <mergeCell ref="U42:W42"/>
    <mergeCell ref="X42:Z42"/>
    <mergeCell ref="AA42:AC42"/>
    <mergeCell ref="CS41:CU41"/>
    <mergeCell ref="CW41:CY41"/>
    <mergeCell ref="DA41:DC41"/>
    <mergeCell ref="DD41:DE41"/>
    <mergeCell ref="DG41:DH41"/>
    <mergeCell ref="DJ41:DL41"/>
    <mergeCell ref="BY41:CA41"/>
    <mergeCell ref="CB41:CD41"/>
    <mergeCell ref="CF41:CH41"/>
    <mergeCell ref="CI41:CK41"/>
    <mergeCell ref="CL41:CN41"/>
    <mergeCell ref="CO41:CQ41"/>
    <mergeCell ref="BF41:BG41"/>
    <mergeCell ref="BI41:BJ41"/>
    <mergeCell ref="BL41:BN41"/>
    <mergeCell ref="BP41:BR41"/>
    <mergeCell ref="BS41:BU41"/>
    <mergeCell ref="BV41:BX41"/>
    <mergeCell ref="AK41:AM41"/>
    <mergeCell ref="AN41:AP41"/>
    <mergeCell ref="AQ41:AS41"/>
    <mergeCell ref="AU41:AW41"/>
    <mergeCell ref="AY41:BA41"/>
    <mergeCell ref="BC41:BE41"/>
    <mergeCell ref="DV40:DX40"/>
    <mergeCell ref="DY40:DZ40"/>
    <mergeCell ref="EB40:EC40"/>
    <mergeCell ref="D41:L41"/>
    <mergeCell ref="Q41:S41"/>
    <mergeCell ref="U41:W41"/>
    <mergeCell ref="X41:Z41"/>
    <mergeCell ref="AA41:AC41"/>
    <mergeCell ref="AD41:AF41"/>
    <mergeCell ref="AH41:AJ41"/>
    <mergeCell ref="DA40:DC40"/>
    <mergeCell ref="DD40:DE40"/>
    <mergeCell ref="DG40:DH40"/>
    <mergeCell ref="DJ40:DL40"/>
    <mergeCell ref="DN40:DP40"/>
    <mergeCell ref="DR40:DT40"/>
    <mergeCell ref="CF40:CH40"/>
    <mergeCell ref="CI40:CK40"/>
    <mergeCell ref="CL40:CN40"/>
    <mergeCell ref="CO40:CQ40"/>
    <mergeCell ref="CS40:CU40"/>
    <mergeCell ref="CW40:CY40"/>
    <mergeCell ref="BL40:BN40"/>
    <mergeCell ref="BP40:BR40"/>
    <mergeCell ref="BS40:BU40"/>
    <mergeCell ref="BV40:BX40"/>
    <mergeCell ref="BY40:CA40"/>
    <mergeCell ref="CB40:CD40"/>
    <mergeCell ref="AQ40:AS40"/>
    <mergeCell ref="AU40:AW40"/>
    <mergeCell ref="AY40:BA40"/>
    <mergeCell ref="BC40:BE40"/>
    <mergeCell ref="BF40:BG40"/>
    <mergeCell ref="BI40:BJ40"/>
    <mergeCell ref="EB39:EC39"/>
    <mergeCell ref="D40:L40"/>
    <mergeCell ref="Q40:S40"/>
    <mergeCell ref="U40:W40"/>
    <mergeCell ref="X40:Z40"/>
    <mergeCell ref="AA40:AC40"/>
    <mergeCell ref="AD40:AF40"/>
    <mergeCell ref="AH40:AJ40"/>
    <mergeCell ref="AK40:AM40"/>
    <mergeCell ref="AN40:AP40"/>
    <mergeCell ref="DG39:DH39"/>
    <mergeCell ref="DJ39:DL39"/>
    <mergeCell ref="DN39:DP39"/>
    <mergeCell ref="DR39:DT39"/>
    <mergeCell ref="DV39:DX39"/>
    <mergeCell ref="DY39:DZ39"/>
    <mergeCell ref="CL39:CN39"/>
    <mergeCell ref="CO39:CQ39"/>
    <mergeCell ref="DA39:DC39"/>
    <mergeCell ref="DD39:DE39"/>
    <mergeCell ref="BS39:BU39"/>
    <mergeCell ref="BV39:BX39"/>
    <mergeCell ref="BY39:CA39"/>
    <mergeCell ref="CB39:CD39"/>
    <mergeCell ref="CF39:CH39"/>
    <mergeCell ref="CI39:CK39"/>
    <mergeCell ref="AY39:BA39"/>
    <mergeCell ref="BC39:BE39"/>
    <mergeCell ref="BF39:BG39"/>
    <mergeCell ref="BI39:BJ39"/>
    <mergeCell ref="BL39:BN39"/>
    <mergeCell ref="BP39:BR39"/>
    <mergeCell ref="AD39:AF39"/>
    <mergeCell ref="AH39:AJ39"/>
    <mergeCell ref="AK39:AM39"/>
    <mergeCell ref="AN39:AP39"/>
    <mergeCell ref="AQ39:AS39"/>
    <mergeCell ref="AU39:AW39"/>
    <mergeCell ref="DV38:DX38"/>
    <mergeCell ref="DY38:DZ38"/>
    <mergeCell ref="EB38:EC38"/>
    <mergeCell ref="D39:L39"/>
    <mergeCell ref="Q39:S39"/>
    <mergeCell ref="U39:W39"/>
    <mergeCell ref="X39:Z39"/>
    <mergeCell ref="AA39:AC39"/>
    <mergeCell ref="CS38:CU38"/>
    <mergeCell ref="CW38:CY38"/>
    <mergeCell ref="DA38:DC38"/>
    <mergeCell ref="DD38:DE38"/>
    <mergeCell ref="DG38:DH38"/>
    <mergeCell ref="DJ38:DL38"/>
    <mergeCell ref="BY38:CA38"/>
    <mergeCell ref="CB38:CD38"/>
    <mergeCell ref="CF38:CH38"/>
    <mergeCell ref="CI38:CK38"/>
    <mergeCell ref="CL38:CN38"/>
    <mergeCell ref="CO38:CQ38"/>
    <mergeCell ref="BF38:BG38"/>
    <mergeCell ref="BI38:BJ38"/>
    <mergeCell ref="BL38:BN38"/>
    <mergeCell ref="BP38:BR38"/>
    <mergeCell ref="BS38:BU38"/>
    <mergeCell ref="BV38:BX38"/>
    <mergeCell ref="AK38:AM38"/>
    <mergeCell ref="AN38:AP38"/>
    <mergeCell ref="AQ38:AS38"/>
    <mergeCell ref="AU38:AW38"/>
    <mergeCell ref="CS39:CU39"/>
    <mergeCell ref="CW39:CY39"/>
    <mergeCell ref="DV37:DX37"/>
    <mergeCell ref="DY37:DZ37"/>
    <mergeCell ref="EB37:EC37"/>
    <mergeCell ref="D38:L38"/>
    <mergeCell ref="Q38:S38"/>
    <mergeCell ref="U38:W38"/>
    <mergeCell ref="X38:Z38"/>
    <mergeCell ref="AA38:AC38"/>
    <mergeCell ref="AD38:AF38"/>
    <mergeCell ref="AH38:AJ38"/>
    <mergeCell ref="DA37:DC37"/>
    <mergeCell ref="DD37:DE37"/>
    <mergeCell ref="DG37:DH37"/>
    <mergeCell ref="DJ37:DL37"/>
    <mergeCell ref="DN37:DP37"/>
    <mergeCell ref="DR37:DT37"/>
    <mergeCell ref="CF37:CH37"/>
    <mergeCell ref="CI37:CK37"/>
    <mergeCell ref="CL37:CN37"/>
    <mergeCell ref="CO37:CQ37"/>
    <mergeCell ref="CS37:CU37"/>
    <mergeCell ref="CW37:CY37"/>
    <mergeCell ref="BL37:BN37"/>
    <mergeCell ref="BP37:BR37"/>
    <mergeCell ref="BS37:BU37"/>
    <mergeCell ref="BV37:BX37"/>
    <mergeCell ref="BY37:CA37"/>
    <mergeCell ref="CB37:CD37"/>
    <mergeCell ref="AQ37:AS37"/>
    <mergeCell ref="AU37:AW37"/>
    <mergeCell ref="DN38:DP38"/>
    <mergeCell ref="DR38:DT38"/>
    <mergeCell ref="CO36:CQ36"/>
    <mergeCell ref="CS36:CU36"/>
    <mergeCell ref="CW36:CY36"/>
    <mergeCell ref="DA36:DC36"/>
    <mergeCell ref="DD36:DE36"/>
    <mergeCell ref="BS36:BU36"/>
    <mergeCell ref="BV36:BX36"/>
    <mergeCell ref="BY36:CA36"/>
    <mergeCell ref="CB36:CD36"/>
    <mergeCell ref="CF36:CH36"/>
    <mergeCell ref="CI36:CK36"/>
    <mergeCell ref="BI36:BJ36"/>
    <mergeCell ref="BL36:BN36"/>
    <mergeCell ref="BP36:BR36"/>
    <mergeCell ref="AD36:AF36"/>
    <mergeCell ref="AH36:AJ36"/>
    <mergeCell ref="AY38:BA38"/>
    <mergeCell ref="BC38:BE38"/>
    <mergeCell ref="AY37:BA37"/>
    <mergeCell ref="BC37:BE37"/>
    <mergeCell ref="BF37:BG37"/>
    <mergeCell ref="BI37:BJ37"/>
    <mergeCell ref="EB36:EC36"/>
    <mergeCell ref="D36:L36"/>
    <mergeCell ref="Q36:S36"/>
    <mergeCell ref="U36:W36"/>
    <mergeCell ref="X36:Z36"/>
    <mergeCell ref="AA36:AC36"/>
    <mergeCell ref="CS35:CU35"/>
    <mergeCell ref="CW35:CY35"/>
    <mergeCell ref="DA35:DC35"/>
    <mergeCell ref="DD35:DE35"/>
    <mergeCell ref="DG35:DH35"/>
    <mergeCell ref="DJ35:DL35"/>
    <mergeCell ref="BY35:CA35"/>
    <mergeCell ref="CB35:CD35"/>
    <mergeCell ref="CF35:CH35"/>
    <mergeCell ref="CI35:CK35"/>
    <mergeCell ref="CL35:CN35"/>
    <mergeCell ref="CO35:CQ35"/>
    <mergeCell ref="BF35:BG35"/>
    <mergeCell ref="D37:L37"/>
    <mergeCell ref="Q37:S37"/>
    <mergeCell ref="U37:W37"/>
    <mergeCell ref="X37:Z37"/>
    <mergeCell ref="AA37:AC37"/>
    <mergeCell ref="AD37:AF37"/>
    <mergeCell ref="AH37:AJ37"/>
    <mergeCell ref="AK37:AM37"/>
    <mergeCell ref="AN37:AP37"/>
    <mergeCell ref="BL35:BN35"/>
    <mergeCell ref="BP35:BR35"/>
    <mergeCell ref="BS35:BU35"/>
    <mergeCell ref="BV35:BX35"/>
    <mergeCell ref="AK35:AM35"/>
    <mergeCell ref="AN35:AP35"/>
    <mergeCell ref="AQ35:AS35"/>
    <mergeCell ref="AU35:AW35"/>
    <mergeCell ref="AY35:BA35"/>
    <mergeCell ref="BC35:BE35"/>
    <mergeCell ref="AY36:BA36"/>
    <mergeCell ref="BC36:BE36"/>
    <mergeCell ref="BF36:BG36"/>
    <mergeCell ref="DV34:DX34"/>
    <mergeCell ref="DY34:DZ34"/>
    <mergeCell ref="EB34:EC34"/>
    <mergeCell ref="AK36:AM36"/>
    <mergeCell ref="AN36:AP36"/>
    <mergeCell ref="AQ36:AS36"/>
    <mergeCell ref="AU36:AW36"/>
    <mergeCell ref="DN35:DP35"/>
    <mergeCell ref="DR35:DT35"/>
    <mergeCell ref="DV35:DX35"/>
    <mergeCell ref="DY35:DZ35"/>
    <mergeCell ref="EB35:EC35"/>
    <mergeCell ref="DG36:DH36"/>
    <mergeCell ref="DJ36:DL36"/>
    <mergeCell ref="DN36:DP36"/>
    <mergeCell ref="DR36:DT36"/>
    <mergeCell ref="DV36:DX36"/>
    <mergeCell ref="DY36:DZ36"/>
    <mergeCell ref="CL36:CN36"/>
    <mergeCell ref="D35:L35"/>
    <mergeCell ref="Q35:S35"/>
    <mergeCell ref="U35:W35"/>
    <mergeCell ref="X35:Z35"/>
    <mergeCell ref="AA35:AC35"/>
    <mergeCell ref="AD35:AF35"/>
    <mergeCell ref="AH35:AJ35"/>
    <mergeCell ref="DA34:DC34"/>
    <mergeCell ref="DD34:DE34"/>
    <mergeCell ref="DG34:DH34"/>
    <mergeCell ref="DJ34:DL34"/>
    <mergeCell ref="DN34:DP34"/>
    <mergeCell ref="DR34:DT34"/>
    <mergeCell ref="CF34:CH34"/>
    <mergeCell ref="CI34:CK34"/>
    <mergeCell ref="CL34:CN34"/>
    <mergeCell ref="CO34:CQ34"/>
    <mergeCell ref="CS34:CU34"/>
    <mergeCell ref="CW34:CY34"/>
    <mergeCell ref="BL34:BN34"/>
    <mergeCell ref="BP34:BR34"/>
    <mergeCell ref="BS34:BU34"/>
    <mergeCell ref="BV34:BX34"/>
    <mergeCell ref="BY34:CA34"/>
    <mergeCell ref="CB34:CD34"/>
    <mergeCell ref="AQ34:AS34"/>
    <mergeCell ref="AU34:AW34"/>
    <mergeCell ref="AY34:BA34"/>
    <mergeCell ref="BC34:BE34"/>
    <mergeCell ref="BF34:BG34"/>
    <mergeCell ref="BI34:BJ34"/>
    <mergeCell ref="BI35:BJ35"/>
    <mergeCell ref="EB33:EC33"/>
    <mergeCell ref="D34:L34"/>
    <mergeCell ref="Q34:S34"/>
    <mergeCell ref="U34:W34"/>
    <mergeCell ref="X34:Z34"/>
    <mergeCell ref="AA34:AC34"/>
    <mergeCell ref="AD34:AF34"/>
    <mergeCell ref="AH34:AJ34"/>
    <mergeCell ref="AK34:AM34"/>
    <mergeCell ref="AN34:AP34"/>
    <mergeCell ref="DG33:DH33"/>
    <mergeCell ref="DJ33:DL33"/>
    <mergeCell ref="DN33:DP33"/>
    <mergeCell ref="DR33:DT33"/>
    <mergeCell ref="DV33:DX33"/>
    <mergeCell ref="DY33:DZ33"/>
    <mergeCell ref="CL33:CN33"/>
    <mergeCell ref="CO33:CQ33"/>
    <mergeCell ref="CS33:CU33"/>
    <mergeCell ref="CW33:CY33"/>
    <mergeCell ref="DA33:DC33"/>
    <mergeCell ref="DD33:DE33"/>
    <mergeCell ref="BS33:BU33"/>
    <mergeCell ref="BV33:BX33"/>
    <mergeCell ref="BY33:CA33"/>
    <mergeCell ref="CB33:CD33"/>
    <mergeCell ref="CF33:CH33"/>
    <mergeCell ref="CI33:CK33"/>
    <mergeCell ref="AY33:BA33"/>
    <mergeCell ref="BC33:BE33"/>
    <mergeCell ref="BF33:BG33"/>
    <mergeCell ref="BI33:BJ33"/>
    <mergeCell ref="BL33:BN33"/>
    <mergeCell ref="BP33:BR33"/>
    <mergeCell ref="AD33:AF33"/>
    <mergeCell ref="AH33:AJ33"/>
    <mergeCell ref="AK33:AM33"/>
    <mergeCell ref="AN33:AP33"/>
    <mergeCell ref="AQ33:AS33"/>
    <mergeCell ref="AU33:AW33"/>
    <mergeCell ref="DO30:DP30"/>
    <mergeCell ref="DS30:DT30"/>
    <mergeCell ref="DW30:DX30"/>
    <mergeCell ref="EB30:EC30"/>
    <mergeCell ref="D32:L32"/>
    <mergeCell ref="D33:L33"/>
    <mergeCell ref="Q33:S33"/>
    <mergeCell ref="U33:W33"/>
    <mergeCell ref="X33:Z33"/>
    <mergeCell ref="AA33:AC33"/>
    <mergeCell ref="CP30:CQ30"/>
    <mergeCell ref="CT30:CU30"/>
    <mergeCell ref="CX30:CY30"/>
    <mergeCell ref="DB30:DC30"/>
    <mergeCell ref="DG30:DH30"/>
    <mergeCell ref="DK30:DL30"/>
    <mergeCell ref="BW30:BX30"/>
    <mergeCell ref="BZ30:CA30"/>
    <mergeCell ref="CC30:CD30"/>
    <mergeCell ref="CG30:CH30"/>
    <mergeCell ref="CJ30:CK30"/>
    <mergeCell ref="CM30:CN30"/>
    <mergeCell ref="BD30:BE30"/>
    <mergeCell ref="BF30:BG30"/>
    <mergeCell ref="BI30:BJ30"/>
    <mergeCell ref="BM30:BN30"/>
    <mergeCell ref="BQ30:BR30"/>
    <mergeCell ref="BT30:BU30"/>
    <mergeCell ref="AI30:AJ30"/>
    <mergeCell ref="AL30:AM30"/>
    <mergeCell ref="AO30:AP30"/>
    <mergeCell ref="AR30:AS30"/>
    <mergeCell ref="AV30:AW30"/>
    <mergeCell ref="AZ30:BA30"/>
    <mergeCell ref="D30:L30"/>
    <mergeCell ref="R30:S30"/>
    <mergeCell ref="V30:W30"/>
    <mergeCell ref="Y30:Z30"/>
    <mergeCell ref="AB30:AC30"/>
    <mergeCell ref="AE30:AF30"/>
    <mergeCell ref="DJ29:DL29"/>
    <mergeCell ref="BC29:BE29"/>
    <mergeCell ref="BF29:BG29"/>
    <mergeCell ref="BI29:BJ29"/>
    <mergeCell ref="BL29:BN29"/>
    <mergeCell ref="BP29:BR29"/>
    <mergeCell ref="BS29:BU29"/>
    <mergeCell ref="AH29:AJ29"/>
    <mergeCell ref="AK29:AM29"/>
    <mergeCell ref="AN29:AP29"/>
    <mergeCell ref="AQ29:AS29"/>
    <mergeCell ref="AU29:AW29"/>
    <mergeCell ref="AY29:BA29"/>
    <mergeCell ref="D29:L29"/>
    <mergeCell ref="Q29:S29"/>
    <mergeCell ref="U29:W29"/>
    <mergeCell ref="DN29:DP29"/>
    <mergeCell ref="DR29:DT29"/>
    <mergeCell ref="DV29:DX29"/>
    <mergeCell ref="DY29:DZ29"/>
    <mergeCell ref="EB29:EC29"/>
    <mergeCell ref="CO29:CQ29"/>
    <mergeCell ref="CS29:CU29"/>
    <mergeCell ref="CW29:CY29"/>
    <mergeCell ref="DA29:DC29"/>
    <mergeCell ref="DD29:DE29"/>
    <mergeCell ref="DG29:DH29"/>
    <mergeCell ref="BV29:BX29"/>
    <mergeCell ref="BY29:CA29"/>
    <mergeCell ref="CB29:CD29"/>
    <mergeCell ref="CF29:CH29"/>
    <mergeCell ref="CI29:CK29"/>
    <mergeCell ref="CL29:CN29"/>
    <mergeCell ref="X29:Z29"/>
    <mergeCell ref="AA29:AC29"/>
    <mergeCell ref="AD29:AF29"/>
    <mergeCell ref="DJ27:DL27"/>
    <mergeCell ref="DN27:DP27"/>
    <mergeCell ref="DR27:DT27"/>
    <mergeCell ref="DV27:DX27"/>
    <mergeCell ref="DY27:DZ27"/>
    <mergeCell ref="EB27:EC27"/>
    <mergeCell ref="CO27:CQ27"/>
    <mergeCell ref="CS27:CU27"/>
    <mergeCell ref="CW27:CY27"/>
    <mergeCell ref="DA27:DC27"/>
    <mergeCell ref="DD27:DE27"/>
    <mergeCell ref="DG27:DH27"/>
    <mergeCell ref="BV27:BX27"/>
    <mergeCell ref="BY27:CA27"/>
    <mergeCell ref="CB27:CD27"/>
    <mergeCell ref="CF27:CH27"/>
    <mergeCell ref="CI27:CK27"/>
    <mergeCell ref="CL27:CN27"/>
    <mergeCell ref="BC27:BE27"/>
    <mergeCell ref="BF27:BG27"/>
    <mergeCell ref="BI27:BJ27"/>
    <mergeCell ref="BL27:BN27"/>
    <mergeCell ref="BP27:BR27"/>
    <mergeCell ref="BS27:BU27"/>
    <mergeCell ref="AH27:AJ27"/>
    <mergeCell ref="AK27:AM27"/>
    <mergeCell ref="AN27:AP27"/>
    <mergeCell ref="AQ27:AS27"/>
    <mergeCell ref="AU27:AW27"/>
    <mergeCell ref="AY27:BA27"/>
    <mergeCell ref="D27:L27"/>
    <mergeCell ref="Q27:S27"/>
    <mergeCell ref="U27:W27"/>
    <mergeCell ref="X27:Z27"/>
    <mergeCell ref="AA27:AC27"/>
    <mergeCell ref="AD27:AF27"/>
    <mergeCell ref="DJ26:DL26"/>
    <mergeCell ref="DN26:DP26"/>
    <mergeCell ref="DR26:DT26"/>
    <mergeCell ref="DV26:DX26"/>
    <mergeCell ref="DY26:DZ26"/>
    <mergeCell ref="EB26:EC26"/>
    <mergeCell ref="CO26:CQ26"/>
    <mergeCell ref="CS26:CU26"/>
    <mergeCell ref="CW26:CY26"/>
    <mergeCell ref="DA26:DC26"/>
    <mergeCell ref="DD26:DE26"/>
    <mergeCell ref="DG26:DH26"/>
    <mergeCell ref="BV26:BX26"/>
    <mergeCell ref="BY26:CA26"/>
    <mergeCell ref="CB26:CD26"/>
    <mergeCell ref="CF26:CH26"/>
    <mergeCell ref="CI26:CK26"/>
    <mergeCell ref="CL26:CN26"/>
    <mergeCell ref="BC26:BE26"/>
    <mergeCell ref="BF26:BG26"/>
    <mergeCell ref="BI26:BJ26"/>
    <mergeCell ref="BL26:BN26"/>
    <mergeCell ref="BP26:BR26"/>
    <mergeCell ref="BS26:BU26"/>
    <mergeCell ref="AH26:AJ26"/>
    <mergeCell ref="AK26:AM26"/>
    <mergeCell ref="AN26:AP26"/>
    <mergeCell ref="AQ26:AS26"/>
    <mergeCell ref="AU26:AW26"/>
    <mergeCell ref="AY26:BA26"/>
    <mergeCell ref="D26:L26"/>
    <mergeCell ref="Q26:S26"/>
    <mergeCell ref="U26:W26"/>
    <mergeCell ref="X26:Z26"/>
    <mergeCell ref="AA26:AC26"/>
    <mergeCell ref="AD26:AF26"/>
    <mergeCell ref="DJ24:DL24"/>
    <mergeCell ref="DN24:DP24"/>
    <mergeCell ref="DR24:DT24"/>
    <mergeCell ref="DV24:DX24"/>
    <mergeCell ref="DY24:DZ24"/>
    <mergeCell ref="EB24:EC24"/>
    <mergeCell ref="CO24:CQ24"/>
    <mergeCell ref="CS24:CU24"/>
    <mergeCell ref="CW24:CY24"/>
    <mergeCell ref="DA24:DC24"/>
    <mergeCell ref="DD24:DE24"/>
    <mergeCell ref="DG24:DH24"/>
    <mergeCell ref="BV24:BX24"/>
    <mergeCell ref="BY24:CA24"/>
    <mergeCell ref="CB24:CD24"/>
    <mergeCell ref="CF24:CH24"/>
    <mergeCell ref="CI24:CK24"/>
    <mergeCell ref="CL24:CN24"/>
    <mergeCell ref="BC24:BE24"/>
    <mergeCell ref="BF24:BG24"/>
    <mergeCell ref="BI24:BJ24"/>
    <mergeCell ref="BL24:BN24"/>
    <mergeCell ref="BP24:BR24"/>
    <mergeCell ref="BS24:BU24"/>
    <mergeCell ref="AH24:AJ24"/>
    <mergeCell ref="AK24:AM24"/>
    <mergeCell ref="AN24:AP24"/>
    <mergeCell ref="AQ24:AS24"/>
    <mergeCell ref="AU24:AW24"/>
    <mergeCell ref="AY24:BA24"/>
    <mergeCell ref="D24:L24"/>
    <mergeCell ref="Q24:S24"/>
    <mergeCell ref="U24:W24"/>
    <mergeCell ref="X24:Z24"/>
    <mergeCell ref="AA24:AC24"/>
    <mergeCell ref="AD24:AF24"/>
    <mergeCell ref="DJ22:DL22"/>
    <mergeCell ref="DN22:DP22"/>
    <mergeCell ref="AH22:AJ22"/>
    <mergeCell ref="AK22:AM22"/>
    <mergeCell ref="AN22:AP22"/>
    <mergeCell ref="AQ22:AS22"/>
    <mergeCell ref="AU22:AW22"/>
    <mergeCell ref="AY22:BA22"/>
    <mergeCell ref="D22:L22"/>
    <mergeCell ref="Q22:S22"/>
    <mergeCell ref="U22:W22"/>
    <mergeCell ref="X22:Z22"/>
    <mergeCell ref="AA22:AC22"/>
    <mergeCell ref="AD22:AF22"/>
    <mergeCell ref="DR22:DT22"/>
    <mergeCell ref="DV22:DX22"/>
    <mergeCell ref="DY22:DZ22"/>
    <mergeCell ref="EB22:EC22"/>
    <mergeCell ref="CO22:CQ22"/>
    <mergeCell ref="CS22:CU22"/>
    <mergeCell ref="CW22:CY22"/>
    <mergeCell ref="DA22:DC22"/>
    <mergeCell ref="DD22:DE22"/>
    <mergeCell ref="DG22:DH22"/>
    <mergeCell ref="BV22:BX22"/>
    <mergeCell ref="BY22:CA22"/>
    <mergeCell ref="CB22:CD22"/>
    <mergeCell ref="CF22:CH22"/>
    <mergeCell ref="CI22:CK22"/>
    <mergeCell ref="CL22:CN22"/>
    <mergeCell ref="BC22:BE22"/>
    <mergeCell ref="BF22:BG22"/>
    <mergeCell ref="BI22:BJ22"/>
    <mergeCell ref="BL22:BN22"/>
    <mergeCell ref="BP22:BR22"/>
    <mergeCell ref="BS22:BU22"/>
    <mergeCell ref="DJ21:DL21"/>
    <mergeCell ref="DN21:DP21"/>
    <mergeCell ref="DR21:DT21"/>
    <mergeCell ref="DV21:DX21"/>
    <mergeCell ref="DY21:DZ21"/>
    <mergeCell ref="EB21:EC21"/>
    <mergeCell ref="CO21:CQ21"/>
    <mergeCell ref="CS21:CU21"/>
    <mergeCell ref="CW21:CY21"/>
    <mergeCell ref="DA21:DC21"/>
    <mergeCell ref="DD21:DE21"/>
    <mergeCell ref="DG21:DH21"/>
    <mergeCell ref="BV21:BX21"/>
    <mergeCell ref="BY21:CA21"/>
    <mergeCell ref="CB21:CD21"/>
    <mergeCell ref="CF21:CH21"/>
    <mergeCell ref="CI21:CK21"/>
    <mergeCell ref="CL21:CN21"/>
    <mergeCell ref="BC21:BE21"/>
    <mergeCell ref="BF21:BG21"/>
    <mergeCell ref="BI21:BJ21"/>
    <mergeCell ref="BL21:BN21"/>
    <mergeCell ref="BP21:BR21"/>
    <mergeCell ref="BS21:BU21"/>
    <mergeCell ref="AH21:AJ21"/>
    <mergeCell ref="AK21:AM21"/>
    <mergeCell ref="AN21:AP21"/>
    <mergeCell ref="AQ21:AS21"/>
    <mergeCell ref="AU21:AW21"/>
    <mergeCell ref="AY21:BA21"/>
    <mergeCell ref="D21:L21"/>
    <mergeCell ref="Q21:S21"/>
    <mergeCell ref="U21:W21"/>
    <mergeCell ref="X21:Z21"/>
    <mergeCell ref="AA21:AC21"/>
    <mergeCell ref="AD21:AF21"/>
    <mergeCell ref="D20:L20"/>
    <mergeCell ref="Q20:S20"/>
    <mergeCell ref="U20:W20"/>
    <mergeCell ref="X20:Z20"/>
    <mergeCell ref="AA20:AC20"/>
    <mergeCell ref="AD20:AF20"/>
    <mergeCell ref="DJ20:DL20"/>
    <mergeCell ref="DN20:DP20"/>
    <mergeCell ref="DR20:DT20"/>
    <mergeCell ref="DV20:DX20"/>
    <mergeCell ref="DY20:DZ20"/>
    <mergeCell ref="CO20:CQ20"/>
    <mergeCell ref="CS20:CU20"/>
    <mergeCell ref="CW20:CY20"/>
    <mergeCell ref="DA20:DC20"/>
    <mergeCell ref="DD20:DE20"/>
    <mergeCell ref="DG20:DH20"/>
    <mergeCell ref="BV20:BX20"/>
    <mergeCell ref="BY20:CA20"/>
    <mergeCell ref="CB20:CD20"/>
    <mergeCell ref="CF20:CH20"/>
    <mergeCell ref="CI20:CK20"/>
    <mergeCell ref="CL20:CN20"/>
    <mergeCell ref="DY19:DZ19"/>
    <mergeCell ref="EB19:EC19"/>
    <mergeCell ref="CO19:CQ19"/>
    <mergeCell ref="CS19:CU19"/>
    <mergeCell ref="CW19:CY19"/>
    <mergeCell ref="DA19:DC19"/>
    <mergeCell ref="DD19:DE19"/>
    <mergeCell ref="DG19:DH19"/>
    <mergeCell ref="BV19:BX19"/>
    <mergeCell ref="BY19:CA19"/>
    <mergeCell ref="CB19:CD19"/>
    <mergeCell ref="CF19:CH19"/>
    <mergeCell ref="CI19:CK19"/>
    <mergeCell ref="CL19:CN19"/>
    <mergeCell ref="BC20:BE20"/>
    <mergeCell ref="BF20:BG20"/>
    <mergeCell ref="BI20:BJ20"/>
    <mergeCell ref="BL20:BN20"/>
    <mergeCell ref="BP20:BR20"/>
    <mergeCell ref="BS20:BU20"/>
    <mergeCell ref="EB20:EC20"/>
    <mergeCell ref="BC19:BE19"/>
    <mergeCell ref="BF19:BG19"/>
    <mergeCell ref="BI19:BJ19"/>
    <mergeCell ref="BL19:BN19"/>
    <mergeCell ref="BP19:BR19"/>
    <mergeCell ref="BS19:BU19"/>
    <mergeCell ref="AH19:AJ19"/>
    <mergeCell ref="AK19:AM19"/>
    <mergeCell ref="AN19:AP19"/>
    <mergeCell ref="AQ19:AS19"/>
    <mergeCell ref="AU19:AW19"/>
    <mergeCell ref="AY19:BA19"/>
    <mergeCell ref="DN18:DP18"/>
    <mergeCell ref="DR18:DT18"/>
    <mergeCell ref="DV18:DX18"/>
    <mergeCell ref="B19:B80"/>
    <mergeCell ref="D19:L19"/>
    <mergeCell ref="Q19:S19"/>
    <mergeCell ref="U19:W19"/>
    <mergeCell ref="X19:Z19"/>
    <mergeCell ref="AA19:AC19"/>
    <mergeCell ref="AD19:AF19"/>
    <mergeCell ref="AU18:AW18"/>
    <mergeCell ref="AY18:BA18"/>
    <mergeCell ref="BC18:BE18"/>
    <mergeCell ref="CS18:CU18"/>
    <mergeCell ref="CW18:CY18"/>
    <mergeCell ref="DA18:DC18"/>
    <mergeCell ref="DJ19:DL19"/>
    <mergeCell ref="DN19:DP19"/>
    <mergeCell ref="DR19:DT19"/>
    <mergeCell ref="DV19:DX19"/>
    <mergeCell ref="AH20:AJ20"/>
    <mergeCell ref="AK20:AM20"/>
    <mergeCell ref="AN20:AP20"/>
    <mergeCell ref="AQ20:AS20"/>
    <mergeCell ref="AU20:AW20"/>
    <mergeCell ref="AY20:BA20"/>
    <mergeCell ref="DJ17:DL17"/>
    <mergeCell ref="DN17:DP17"/>
    <mergeCell ref="DR17:DT17"/>
    <mergeCell ref="BY17:CA17"/>
    <mergeCell ref="CB17:CD17"/>
    <mergeCell ref="CF17:CH17"/>
    <mergeCell ref="CI17:CK17"/>
    <mergeCell ref="CL17:CN17"/>
    <mergeCell ref="CO17:CQ17"/>
    <mergeCell ref="EA16:EA17"/>
    <mergeCell ref="EB16:EC17"/>
    <mergeCell ref="Q17:S17"/>
    <mergeCell ref="U17:W17"/>
    <mergeCell ref="X17:Z17"/>
    <mergeCell ref="AA17:AC17"/>
    <mergeCell ref="AD17:AF17"/>
    <mergeCell ref="AH17:AJ17"/>
    <mergeCell ref="AK17:AM17"/>
    <mergeCell ref="AN17:AP17"/>
    <mergeCell ref="DD16:DE17"/>
    <mergeCell ref="DF16:DF17"/>
    <mergeCell ref="DG16:DH17"/>
    <mergeCell ref="DJ16:DL16"/>
    <mergeCell ref="DN16:DX16"/>
    <mergeCell ref="DY16:DZ17"/>
    <mergeCell ref="DV17:DX17"/>
    <mergeCell ref="CB16:CD16"/>
    <mergeCell ref="CF16:CH16"/>
    <mergeCell ref="CI16:CK16"/>
    <mergeCell ref="BV16:BX16"/>
    <mergeCell ref="BP17:BR17"/>
    <mergeCell ref="BS17:BU17"/>
    <mergeCell ref="BV17:BX17"/>
    <mergeCell ref="AK16:AM16"/>
    <mergeCell ref="AN16:AP16"/>
    <mergeCell ref="AQ16:AS16"/>
    <mergeCell ref="AU16:BE16"/>
    <mergeCell ref="BF16:BG17"/>
    <mergeCell ref="BH16:BH17"/>
    <mergeCell ref="AQ17:AS17"/>
    <mergeCell ref="AU17:AW17"/>
    <mergeCell ref="AY17:BA17"/>
    <mergeCell ref="BC17:BE17"/>
    <mergeCell ref="CS17:CU17"/>
    <mergeCell ref="CF15:CQ15"/>
    <mergeCell ref="CS15:DH15"/>
    <mergeCell ref="CW17:CY17"/>
    <mergeCell ref="DA17:DC17"/>
    <mergeCell ref="DJ15:DL15"/>
    <mergeCell ref="DN15:EC15"/>
    <mergeCell ref="Q16:S16"/>
    <mergeCell ref="U16:W16"/>
    <mergeCell ref="X16:Z16"/>
    <mergeCell ref="AA16:AC16"/>
    <mergeCell ref="AD16:AF16"/>
    <mergeCell ref="AH16:AJ16"/>
    <mergeCell ref="Q15:S15"/>
    <mergeCell ref="U15:AF15"/>
    <mergeCell ref="AH15:AS15"/>
    <mergeCell ref="AU15:BJ15"/>
    <mergeCell ref="BL15:BN15"/>
    <mergeCell ref="BP15:CD15"/>
    <mergeCell ref="BP13:DH13"/>
    <mergeCell ref="DJ13:DL13"/>
    <mergeCell ref="DN13:EC13"/>
    <mergeCell ref="Q14:S14"/>
    <mergeCell ref="U14:BJ14"/>
    <mergeCell ref="BL14:BN14"/>
    <mergeCell ref="BP14:DH14"/>
    <mergeCell ref="DJ14:DL14"/>
    <mergeCell ref="DN14:EC14"/>
    <mergeCell ref="CL16:CN16"/>
    <mergeCell ref="CO16:CQ16"/>
    <mergeCell ref="CS16:DC16"/>
    <mergeCell ref="BI16:BJ17"/>
    <mergeCell ref="BL16:BN16"/>
    <mergeCell ref="BP16:BR16"/>
    <mergeCell ref="BS16:BU16"/>
    <mergeCell ref="BY16:CA16"/>
    <mergeCell ref="BL17:BN17"/>
    <mergeCell ref="BE1:BF1"/>
    <mergeCell ref="DV1:EA1"/>
    <mergeCell ref="DV3:DY3"/>
    <mergeCell ref="AA5:AB5"/>
    <mergeCell ref="AK5:AN5"/>
    <mergeCell ref="AQ5:AR5"/>
    <mergeCell ref="AU5:AV5"/>
    <mergeCell ref="BA5:BD5"/>
    <mergeCell ref="BH5:BI5"/>
    <mergeCell ref="BK5:BM5"/>
    <mergeCell ref="DY11:DZ11"/>
    <mergeCell ref="B13:B17"/>
    <mergeCell ref="C13:C17"/>
    <mergeCell ref="D13:L17"/>
    <mergeCell ref="M13:M17"/>
    <mergeCell ref="N13:N17"/>
    <mergeCell ref="O13:O17"/>
    <mergeCell ref="Q13:S13"/>
    <mergeCell ref="U13:BJ13"/>
    <mergeCell ref="BL13:BN13"/>
    <mergeCell ref="AA9:AC9"/>
    <mergeCell ref="AK9:AL9"/>
    <mergeCell ref="AV9:AW9"/>
    <mergeCell ref="AO11:BD11"/>
    <mergeCell ref="BU11:BV11"/>
    <mergeCell ref="BW11:CD11"/>
    <mergeCell ref="DV5:DW5"/>
    <mergeCell ref="DY5:DZ5"/>
    <mergeCell ref="AK7:AL7"/>
    <mergeCell ref="AW7:AZ7"/>
    <mergeCell ref="BB7:BD7"/>
    <mergeCell ref="BF7:BH7"/>
  </mergeCells>
  <phoneticPr fontId="3"/>
  <printOptions horizontalCentered="1"/>
  <pageMargins left="0.19685039370078741" right="0.19685039370078741" top="0.19685039370078741" bottom="0.23622047244094491" header="0.19685039370078741" footer="0.19685039370078741"/>
  <pageSetup paperSize="8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月次着地予想報告書</vt:lpstr>
      <vt:lpstr>月次着地予想報告書!Print_Area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kobama</dc:creator>
  <cp:lastModifiedBy>3cc</cp:lastModifiedBy>
  <cp:lastPrinted>2016-06-09T05:40:41Z</cp:lastPrinted>
  <dcterms:created xsi:type="dcterms:W3CDTF">2016-06-09T05:38:48Z</dcterms:created>
  <dcterms:modified xsi:type="dcterms:W3CDTF">2016-06-10T06:36:43Z</dcterms:modified>
</cp:coreProperties>
</file>